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REJESTR" sheetId="1" r:id="rId1"/>
    <sheet name="ZASWIADCZENIE" sheetId="2" r:id="rId2"/>
  </sheets>
  <definedNames>
    <definedName name="_xlnm.Print_Area" localSheetId="1">'ZASWIADCZENIE'!$A$1:$I$128</definedName>
  </definedNames>
  <calcPr fullCalcOnLoad="1"/>
</workbook>
</file>

<file path=xl/sharedStrings.xml><?xml version="1.0" encoding="utf-8"?>
<sst xmlns="http://schemas.openxmlformats.org/spreadsheetml/2006/main" count="746" uniqueCount="340">
  <si>
    <t>REJESTR DZIAŁALNOŚCI REGULOWANEJ W ZAKRESIE ODBIERANIA ODPADÓW KOMUNALNYCH OD WŁAŚCICIELI NIERUCHOMOŚCI PROWADZONY PRZEZ WÓJTA GMINY ŻURAWICA</t>
  </si>
  <si>
    <t>Lp</t>
  </si>
  <si>
    <t>Numer rejestrowy</t>
  </si>
  <si>
    <t>Data wpisu do rejestru</t>
  </si>
  <si>
    <t>Nazwa Firmy lub Imię Nazwisko przedsiębiorcy</t>
  </si>
  <si>
    <t>Numer telefonu kontaktowego</t>
  </si>
  <si>
    <t>Numer Fax</t>
  </si>
  <si>
    <t>e-mail</t>
  </si>
  <si>
    <t>NIP</t>
  </si>
  <si>
    <t>REGON</t>
  </si>
  <si>
    <t>Adres prowadzenia działalności
(baza techniczna)</t>
  </si>
  <si>
    <t>Określenie przedmiotu i obszaru prowadzenia działalności</t>
  </si>
  <si>
    <t>Określenie rodzaju odbieranych odpadów</t>
  </si>
  <si>
    <t>1/RDRWGŻ/2012</t>
  </si>
  <si>
    <t>ul. Krakowska 46, 33-100 TARNÓW</t>
  </si>
  <si>
    <t>14 / 626 35 40</t>
  </si>
  <si>
    <t>14 / 627 59 73</t>
  </si>
  <si>
    <t>tarnow@trans-formers.com.pl</t>
  </si>
  <si>
    <t>873-10-14-995</t>
  </si>
  <si>
    <t>ul. Wernyhory 23, 37-700 PRZEMYŚL</t>
  </si>
  <si>
    <t>16 / 675 15 41</t>
  </si>
  <si>
    <t>16 675 15 42</t>
  </si>
  <si>
    <t>przemysl@trans-formers.com.pl</t>
  </si>
  <si>
    <t>20 01 01 - papier i tektura</t>
  </si>
  <si>
    <t>20 01 10 -  odzież</t>
  </si>
  <si>
    <t>20 02 - odpady z ogrodów i parków (w tym z cmentarzy).</t>
  </si>
  <si>
    <t>2/RDRWGŻ/2012</t>
  </si>
  <si>
    <t>ul. Wincentego Witosa 48, 37-710 Żurawica</t>
  </si>
  <si>
    <t>b-dybek@wp.pl</t>
  </si>
  <si>
    <t>795-105-68-48</t>
  </si>
  <si>
    <t>ul. Adama Mickiewicza 3,       37- 710 ŻURAWICA</t>
  </si>
  <si>
    <t>16 / 671 31 66</t>
  </si>
  <si>
    <t>15 01 04 – opakowania z metali</t>
  </si>
  <si>
    <t>3/RDRWGŻ/2012</t>
  </si>
  <si>
    <t>biuro@eko-line.eu</t>
  </si>
  <si>
    <t>Niziny 290, 37-716 Orły</t>
  </si>
  <si>
    <t>-</t>
  </si>
  <si>
    <t>17 02 01 - drewno</t>
  </si>
  <si>
    <t>17 04 05 -żelazo i stal</t>
  </si>
  <si>
    <t>5/RDRWGŻ/2012</t>
  </si>
  <si>
    <t>Przemyska Gospodarka Komunalna          Spółka  z ograniczoną odpowiedzialnością</t>
  </si>
  <si>
    <t>16 / 6782484</t>
  </si>
  <si>
    <t>16 / 6786783</t>
  </si>
  <si>
    <t>pgkprzemysl@pro.onet.pl</t>
  </si>
  <si>
    <t>795-00-09-315</t>
  </si>
  <si>
    <t>Przemyska Gospodarka Komunalna   Spółka  z ograniczoną odpowiedzialnością</t>
  </si>
  <si>
    <t>15 01 06  - zmieszane odpady opakowaniowe</t>
  </si>
  <si>
    <t>15 01 10* - opakowania zawierające pozostałości substancji niebezpiecznych lub nimi zanieczyszczone ( np. Środkami ochrony roślin I i II klasy toksyczności – bardzo toksyczne i toksyczne.</t>
  </si>
  <si>
    <t>17 01 02 - gruz ceglany</t>
  </si>
  <si>
    <t>17 01 03 - odpady innych materiałów ceramicznych i elementów wyposażenia</t>
  </si>
  <si>
    <t>20 01 13* - rozpuszczalniki</t>
  </si>
  <si>
    <t>20 01 14* - kwasy</t>
  </si>
  <si>
    <t>20 01 17* - odczynniki fotograficzne</t>
  </si>
  <si>
    <t>20 01 21* - lampy fluorescencyjne i inne odpady zawierające rtęć</t>
  </si>
  <si>
    <t>20 01 27* - farby, tusze drukarskie, kleje, lepiszcze      i  żywice substancje niebezpieczne</t>
  </si>
  <si>
    <t>20 01 29* - detergenty zawierające substancje niebezpieczne</t>
  </si>
  <si>
    <t>20 01 31* - leki cytotoksyczne i cytostatyczne</t>
  </si>
  <si>
    <t>20 01 33* - baterie i akumulatory łącznie z bateriami i akumulatorami wymienionymi w 16 06 01, 16 06 02 lub 16 06 03 oraz niesortowane baterie i akumulatory zawierające te baterie</t>
  </si>
  <si>
    <t>20 01 37* - drewno zawierające substancje niebezpieczne</t>
  </si>
  <si>
    <t>ZAŚWIADCZENIE O WPISIE DO
REJESTRU DZIAŁALNOŚCI REGULOWANEJ W ZAKRESIE ODBIERANIA
ODPADÓW KOMUNALNYCH OD WŁAŚCICIELI NIERUCHOMOŚCI
PROWADZONEGO PRZEZ WÓJTA GMINY ŻURAWICA</t>
  </si>
  <si>
    <t>Wpisz liczbę porządkową z rejestru</t>
  </si>
  <si>
    <t>Żurawica, dnia</t>
  </si>
  <si>
    <r>
      <t xml:space="preserve">      </t>
    </r>
    <r>
      <rPr>
        <sz val="12"/>
        <color indexed="8"/>
        <rFont val="Arial1"/>
        <family val="0"/>
      </rPr>
      <t>Wójt Gminy Żurawica zaświadcza, że w prowadzonym rejestrze działalności regulowanej</t>
    </r>
    <r>
      <rPr>
        <sz val="12"/>
        <color indexed="8"/>
        <rFont val="Arial1"/>
        <family val="0"/>
      </rPr>
      <t xml:space="preserve">
w zakresie odbierania odpadów komunalnych od właścicieli nieruchomości</t>
    </r>
    <r>
      <rPr>
        <sz val="12"/>
        <color indexed="8"/>
        <rFont val="Arial1"/>
        <family val="0"/>
      </rPr>
      <t xml:space="preserve">
prowadzonego przez Wójta Gminy Żurawica</t>
    </r>
  </si>
  <si>
    <t>w dniu</t>
  </si>
  <si>
    <t>pod numerem rejestrowym</t>
  </si>
  <si>
    <t>dokonano następujacego wpisu:</t>
  </si>
  <si>
    <t>1. Firma lub Imię i Nazwisko przedsiębiorcy:</t>
  </si>
  <si>
    <t>2. Adres siedziby firmy lub adres zamieszkania:</t>
  </si>
  <si>
    <t>3. NIP:</t>
  </si>
  <si>
    <t>4. REGON:</t>
  </si>
  <si>
    <t>5. Adres prowadzenia działalności:</t>
  </si>
  <si>
    <t>6. Określenie przedmiotu i obszaru prowadzenia działalności:</t>
  </si>
  <si>
    <t>7. Określenie rodzaju odbieranych odpadów:</t>
  </si>
  <si>
    <t xml:space="preserve">17 01 03 - odpady innych materiałów ceramicznych i elementów wyposażenia </t>
  </si>
  <si>
    <t>Zaświadczenie dla wpisu pod numerem rejestru</t>
  </si>
  <si>
    <t xml:space="preserve">20 01 29* - detergenty zawierające substancje niebezpieczne </t>
  </si>
  <si>
    <t xml:space="preserve">20 03 04 - szlamy ze zbiorników bezodpływowych służących do gromadzenia nieczystości  </t>
  </si>
  <si>
    <t>20 01 19*- środki ochrony roślin</t>
  </si>
  <si>
    <t>20 01 26* - oleje i tłuszcze inne niż wymienione w 20 01 25</t>
  </si>
  <si>
    <t>20 01 28 - farby, tusze, farby drukarskie, kleje, lepiszcze i żywice, zawierające substancje niebezpieczne inne niż wymienione w 20 01 27</t>
  </si>
  <si>
    <t>20 01 30 - detergenty inne niż wymienione w 20 01 29</t>
  </si>
  <si>
    <t>20 01 33*- baterie i akumulatory łącznie z bateriami i akumulatorami wymienionymi w 16 06 01, 16 06 02 lub 16 06 03 oraz niesortowane baterie i akumulatory zawierające te baterie</t>
  </si>
  <si>
    <t xml:space="preserve">20 03 06 - odpady ze studzienek kanalizacyjnych </t>
  </si>
  <si>
    <t>15 01 11* - opakowania z metali zawierające niebezpieczne porowate elementy wzmocnienia konstrukcyjnego(np. azbest), włącznie z pustymi pojemnikami ciśnieniowymi</t>
  </si>
  <si>
    <t>16 01 03 - zużyte opony</t>
  </si>
  <si>
    <t xml:space="preserve">17 01 07 - zmieszane odpady z betonu, gruzu ceglanego odpadowych materiałów ceramicznych i elementów wyposażenia inne niż wymienione  17 01 06 </t>
  </si>
  <si>
    <t>17 02 03 - tworzywa sztuczne</t>
  </si>
  <si>
    <t>17 04 01 - miedź, brąz, mosiądz</t>
  </si>
  <si>
    <t>17 04 02 - aluminium</t>
  </si>
  <si>
    <t>17 04 04 - cynk</t>
  </si>
  <si>
    <t>17 04 05 - żelazo i stal</t>
  </si>
  <si>
    <t>17 04 11 - kable inne niż wymienione w 17 04 10</t>
  </si>
  <si>
    <t>17 09 04 - zmieszane odpady z budowy, remontów i demontażu inne niż wymienione w 17 09 01, 17 09 02 i 17 09 03</t>
  </si>
  <si>
    <t>Bogusława Dybek ZAKŁAD OCZYSZCZANIA „B i M Dybkowie”</t>
  </si>
  <si>
    <t xml:space="preserve">15 01 02 – opakowania z tworzyw sztucznych </t>
  </si>
  <si>
    <t xml:space="preserve"> Niziny 290, 37 716 Orły</t>
  </si>
  <si>
    <t>795-253-56-34</t>
  </si>
  <si>
    <t>wykreślony</t>
  </si>
  <si>
    <t>ul. Słowackiego 104, 37-700 Przemyśl</t>
  </si>
  <si>
    <t xml:space="preserve">02 01 03  - odpadowa masa roślinna </t>
  </si>
  <si>
    <t>02 01 82 – zwierzęta padłe i ubite z konieczności</t>
  </si>
  <si>
    <t>20 01 19* - środki ochrony roślin I i II klasy toksyczności (bardzo toksyczne np. herbicydy, insektycydy )</t>
  </si>
  <si>
    <t xml:space="preserve">20 01 26*- oleje i tłuszcze inne niż wymienione w 20 01 25 </t>
  </si>
  <si>
    <t>20 01 35* - zużyte urządzenia elektryczne i elektroniczne inne niż wymienione w 20 01 21 i 20 01 23 zawierające niebezpieczne składniki (1)</t>
  </si>
  <si>
    <t>7/RDRWGŻ/2013</t>
  </si>
  <si>
    <t>os. Rzeka133, 34-451 Tylmanowa</t>
  </si>
  <si>
    <t>0-18/26-250-95</t>
  </si>
  <si>
    <t>018/2625353</t>
  </si>
  <si>
    <t>pukemopol@pumpol.pl</t>
  </si>
  <si>
    <t>735-24-97-196</t>
  </si>
  <si>
    <t>Młyny 111a, 37-552 Młyny</t>
  </si>
  <si>
    <t>018/262 53 53</t>
  </si>
  <si>
    <t>02 01 03 -odpadowa masa roślinna</t>
  </si>
  <si>
    <t>8/RDRWGŻ/201</t>
  </si>
  <si>
    <t xml:space="preserve">Zakład Gospodarki Komunalnej Spółka z o.o.      w Kańczudze </t>
  </si>
  <si>
    <t xml:space="preserve">ul. św. Barbary 18, 37-220 Kańczuga </t>
  </si>
  <si>
    <t>16/6423858</t>
  </si>
  <si>
    <t xml:space="preserve">zgk.spzoo@op.pl
</t>
  </si>
  <si>
    <t>794-181-93-51</t>
  </si>
  <si>
    <t xml:space="preserve">Zakład Gospodarki Komunalnej Spółka z o.o.  w Kańczudze </t>
  </si>
  <si>
    <t>zgk.spzoo@op.pl</t>
  </si>
  <si>
    <t xml:space="preserve">15 01 01 - opakowania z papieru i tektury    </t>
  </si>
  <si>
    <t xml:space="preserve">15 01 02 - opakowania z tworzyw sztucznych                                                                                                                                             </t>
  </si>
  <si>
    <t xml:space="preserve">15 01 03 - opakowania z  drewna                                                                                                                                                     </t>
  </si>
  <si>
    <t>15 01 04 - opakowania z metali</t>
  </si>
  <si>
    <t xml:space="preserve">15 01 05 - opakowania wielomateriałowe                                                                                                                                                 </t>
  </si>
  <si>
    <t xml:space="preserve">15 01 06 - zmieszane odpady opakowaniowe                                                                                                                                        </t>
  </si>
  <si>
    <t xml:space="preserve">16 01 03 - zużyte opony      </t>
  </si>
  <si>
    <t xml:space="preserve">17 01 01 - odpady betonu oraz gruz betonowy z rozbiórek i remontów                                                                                        </t>
  </si>
  <si>
    <t xml:space="preserve">20 01 01 - papier i tektura  </t>
  </si>
  <si>
    <t xml:space="preserve">20 01 10 - odzież                                    </t>
  </si>
  <si>
    <t xml:space="preserve">20 01 11 - tekstylia                                                                                                                                                                       </t>
  </si>
  <si>
    <t xml:space="preserve">20 02 01 - odpady ulegające biodegradacji                                                                                                                                                                   </t>
  </si>
  <si>
    <t>9/RDRWGŻ/2018</t>
  </si>
  <si>
    <t>TRANSPRZĘT Spółka z ograniczoną odpowiedzialnością Spółka komandytowa</t>
  </si>
  <si>
    <t>Zabłotce 51, 38-500 Sanok</t>
  </si>
  <si>
    <t>687-196-49-74</t>
  </si>
  <si>
    <t xml:space="preserve"> Zabłotce 51,38-500 Sanok</t>
  </si>
  <si>
    <t>15 01 01 - opakowania z papieru i tektury</t>
  </si>
  <si>
    <t>15 01 02 - opakowanie z tworzyw sztucznych</t>
  </si>
  <si>
    <t>15-01-03 - opakowania z drewna</t>
  </si>
  <si>
    <t>15 01 05 - opakowania wielomateriałowe</t>
  </si>
  <si>
    <t>15 01 06 - zmieszane odpady opakowaniowe</t>
  </si>
  <si>
    <t>15 01 07 - opakowania ze szkła</t>
  </si>
  <si>
    <t>15 01 09 - opakowania z tekstyliów</t>
  </si>
  <si>
    <t>17 01 01 - odpady betonu oraz gruz betonowych  rozbiórek i remontów</t>
  </si>
  <si>
    <t>17 01 80 - usunięte tynki, tapety, okleiny itp.</t>
  </si>
  <si>
    <t>17 02 02 - szkło</t>
  </si>
  <si>
    <t>17 04 07 - mieszaniny metali</t>
  </si>
  <si>
    <t>17 06 04 - materiały izolacyjne inne niż wymienione w 17 06 01 i 17 06 03</t>
  </si>
  <si>
    <t>17 08 02 - materiały budowlane zawierające gips inne niż wymienione w 17 08 01</t>
  </si>
  <si>
    <t>20 01 02 - szkło</t>
  </si>
  <si>
    <t>20 01 10 - odzież</t>
  </si>
  <si>
    <t>20 01 11 - tekstylia</t>
  </si>
  <si>
    <t>20 01 25 - oleje i tłuszcze jadalne</t>
  </si>
  <si>
    <t>20 01 26* - oleje i tłuszcze inne niż wymienione  w 20 01 25</t>
  </si>
  <si>
    <t>20 01 27* - farby, tusze, farby drukarskie, kleje, lepiszcze i żywice zwierające substancje niebezpieczne</t>
  </si>
  <si>
    <t>20 01 32 - leki inne niż wymienione w 20 01 31</t>
  </si>
  <si>
    <t>20 01 35* - zużyte urządzenia elektryczne i elektroniczne inne niż wymienione w 20 01 21 i 20 01 23 zawierające niebezpieczne składniki</t>
  </si>
  <si>
    <t>20 01 36  - zużyte urządzenia elektryczne i elektroniczne inne niż wymienione w 20 01 21, 20 01 23 i 20 01 35</t>
  </si>
  <si>
    <t>20 01 39 - tworzywa sztuczne</t>
  </si>
  <si>
    <t>20 01 40 - metale</t>
  </si>
  <si>
    <t>20 01 99 - inne niewymienione frakcje zbierane w sposób selektywny</t>
  </si>
  <si>
    <t>20 02 01 - odpady ulegające biodegradacji</t>
  </si>
  <si>
    <t>20 02 02 - gleba i ziemia, w tym kamienie</t>
  </si>
  <si>
    <t>20 02 03 - inne odpady nieulegające biodegradacji</t>
  </si>
  <si>
    <t>20 03 01 - niesegregowane (zmieszane) odpady komunalne</t>
  </si>
  <si>
    <t>20 03 07 - odpady wielkogabarytowe</t>
  </si>
  <si>
    <t>20 03 99 - odpady komunalne niewymienione w innych podgrupach</t>
  </si>
  <si>
    <t>17 04 03 - ołów</t>
  </si>
  <si>
    <t>17 04 06 - cyna</t>
  </si>
  <si>
    <t>20 01 13 *- rozpuszczalniki</t>
  </si>
  <si>
    <t>20 01 15* - alkalia</t>
  </si>
  <si>
    <t>20 01 38 - drewno inne niż wymienione w 20 01 37</t>
  </si>
  <si>
    <t>20 03 02 - odpady z targowisk</t>
  </si>
  <si>
    <t>20 03 03 - odpady z czyszczenia ulic i placów</t>
  </si>
  <si>
    <t>20 03 06 - odpady ze studzienek kanalizacyjnych</t>
  </si>
  <si>
    <t>12/RDRWGŻ/2023</t>
  </si>
  <si>
    <t>Łuczyce 10, 37-705 Przemyśl</t>
  </si>
  <si>
    <t>izebela397@interia.pl</t>
  </si>
  <si>
    <t>795-204-95-08</t>
  </si>
  <si>
    <t>FUH "EKOŚWIAT - I. i M." IZABELA NIEĆ</t>
  </si>
  <si>
    <t>13/RDRWGŻ/2023</t>
  </si>
  <si>
    <t>Wola Jachowa 94A, 26-008 Górno</t>
  </si>
  <si>
    <t>biuro.chmielow@pwolejarczyk.pl</t>
  </si>
  <si>
    <t>657-105-30-27</t>
  </si>
  <si>
    <t>17 01 81 - odpady z remontów i przebudowy dróg</t>
  </si>
  <si>
    <t>17 01 82 - inne niewymienione odpady</t>
  </si>
  <si>
    <t>17 03 02 - asfalt inny niż wymieniony w 17 03 01</t>
  </si>
  <si>
    <t>17 03 80 - odpadowa papa</t>
  </si>
  <si>
    <t>17 04 10* - kable zawierające ropę naftową, smołę i inne substancje niebezpieczne</t>
  </si>
  <si>
    <t>17 08 02 - materiały konstrukcyjne zawierające gips  inne niż wymienione w 17 08 01</t>
  </si>
  <si>
    <t>17 09 04 - zmieszane odpady z budowy, remontów i demontażów inne niż wymienione w 17 09 01, 17 09 02 i 17 09 03</t>
  </si>
  <si>
    <t>20 01 08 - odpady kuchenne ulegające biodegradacji</t>
  </si>
  <si>
    <t>20 01 13 * - rozpuszczalniki</t>
  </si>
  <si>
    <t>20 01 23* - urządzenia zawierające freony</t>
  </si>
  <si>
    <t>20 01 28 - farby, tusze, farby drukarskie, kleje, lepiszcze i żywice inne niż wymienione w 20 01 27</t>
  </si>
  <si>
    <t>PRZEDSIĘBIORSTWO WIELOBRANŻOWE
 MIROSŁAW OLEJARCZYK</t>
  </si>
  <si>
    <t>14/RDRWGŻ/2023</t>
  </si>
  <si>
    <t>Krowica Sama 119, 37-625 Krowica Sama</t>
  </si>
  <si>
    <t>biuro@masterlubaczow.pl</t>
  </si>
  <si>
    <t>793-114-74-18</t>
  </si>
  <si>
    <t>ul. Ignacego Kraszewskiego 7, 37-600 Lubaczów</t>
  </si>
  <si>
    <t>FIRMA HANDLOWO USŁUGOWO PRODUKCYJNA MASTER
 STANISŁAW CYGAN</t>
  </si>
  <si>
    <t>15/RDRWGŻ/2023</t>
  </si>
  <si>
    <t>EKO WTÓR Sp. z o.o. S.K.A.</t>
  </si>
  <si>
    <t>ul. Sielecka 56A, 37-700 Przemyśl</t>
  </si>
  <si>
    <t>jerzy@ekowtor.net</t>
  </si>
  <si>
    <t>795-241-80-70</t>
  </si>
  <si>
    <t>16 02 13*- zużyte urządzenia zawierające niebezpieczne elementy inne niż wymienione w 160209 do 160212</t>
  </si>
  <si>
    <t>20 01 35 - zużyte urządzenia elektryczne i elektroniczne inne niż wymienione w 200121 i 200123 zawierające niebezpieczne składniki</t>
  </si>
  <si>
    <t>20 01 36 - zużyte urządzenia elektryczne i elektroniczne inne niż wymienione w 200121, 200123 i 200135</t>
  </si>
  <si>
    <t>10 01 01  - żużle, popioły paleniskowe i pyły z kotłów (z wyłączeniem pyłów z kotłów wymienionych w 10 01 04)</t>
  </si>
  <si>
    <t>20 01 36 - zużyte urządzenia elektryczne i elektroniczne inne niż wymienione w 20 01 21, 20 01 23, 20 01 35</t>
  </si>
  <si>
    <t>20 01 35* - zużyte urządzenia elektryczne i elektroniczne inne niż wymienione w 20 01 21 i 20 01 23 zawierające niebezpieczne składniki</t>
  </si>
  <si>
    <t>Adres siedziby firmy lub adres zamieszkania</t>
  </si>
  <si>
    <t>15 01 10* - opakowania zawierające pozostałości substancji niebezpiecznych lub nimi zanieczyszczone (np. środkami ochrony roślin I i II klasy toksyczności - bardzo toksyczne i toksyczne</t>
  </si>
  <si>
    <t>15 01 11* - opakowania z metali zawierające niebezpieczne porowate elementy wzmocnienia konstrukcyjnego (np. azbest), włącznie z pustymi pojemnikami ciśnieniowymi</t>
  </si>
  <si>
    <t>EKOLINE Usługi Komunalne Sp. z o.o.</t>
  </si>
  <si>
    <t>FBSerwis Karpatia Sp. z o.o.</t>
  </si>
  <si>
    <t>Przedsiębiorstwo Usług Komunalnych „EMPOL” Sp. z o.o.</t>
  </si>
  <si>
    <t xml:space="preserve">20 01 33* - baterie i akumulatory łącznie z bateriami i akumulatorami wymienionymi w 16 06 01, 16 06 02 lub 16 06 03 oraz niesortowane baterie i akumulatory zawierające te baterie </t>
  </si>
  <si>
    <t>20 01 02 - szkło</t>
  </si>
  <si>
    <t xml:space="preserve">15 01 02 - opakowania z tworzyw sztucznych </t>
  </si>
  <si>
    <t>20 01 11 - tekstylia</t>
  </si>
  <si>
    <t>15 01 03 - opakowania z drewna</t>
  </si>
  <si>
    <t xml:space="preserve">20 01 28 - farby, tusze, farby drukarskie, kleje, lepiszcze i żywice niezawierające substancji niebezpiecznych; </t>
  </si>
  <si>
    <t>20 01 25 - oleje i tłuszcze</t>
  </si>
  <si>
    <t>20 01 25 - oleje i tłuszcze jadalne</t>
  </si>
  <si>
    <t>20 01 32 - leki inne niż cytotoksyczne i cytostatyczne</t>
  </si>
  <si>
    <t xml:space="preserve">16 06 01 - baterie i akumulatory ołowiowe                                                                                                                                                                                                                  </t>
  </si>
  <si>
    <t xml:space="preserve">15 01 07 - opakowanie ze szkła                                                                                                                                                                </t>
  </si>
  <si>
    <t>20 01 34 - baterie i akumulatory inne niż baterie i akumulatory łącznie z bateriami i akumulatorami ołowiowymi, niklowo-kadmowymi lub bateriami zawierającymi rtęć oraz niesortowanymi bateriami i akumulatorami zawierającymi te baterie;</t>
  </si>
  <si>
    <t>20 01 34 - baterie i akumulatory inne niż wymienione w 20 01 33</t>
  </si>
  <si>
    <t>20 01 34 - baterie i akumulatory inne niż wymienione w 20 01 33</t>
  </si>
  <si>
    <t xml:space="preserve">15 01 09 - opakowanie z tekstyliów                                                                                                                                                  </t>
  </si>
  <si>
    <t xml:space="preserve">15 01 10* - opakowania zawierające pozostałości substancji niebezpiecznych lub nimi zanieczyszczone </t>
  </si>
  <si>
    <t>16 82 02 - odpady inne niż wymienione w 16 08 01</t>
  </si>
  <si>
    <t>15 01 10 - opakowania zawierające pozostałości substancji niebezpiecznych lub nimi zanieczyszczone (np. środkami ochrony roślin I i II klasy toksyczności - bardzo toksyczne i toksyczne)</t>
  </si>
  <si>
    <t>20 01 36  - zużyte urządzenia elektryczne i elektroniczne inne niż lampy fluorescencyjne i inne odpady zawierające rtęć, urządzenia zawierające  freony  i zużyte urządzenia elektryczne i elektroniczne niezawierające niebezpiecznych składników</t>
  </si>
  <si>
    <t>20 01 36 - zużyte urządzenia elektryczne i elektroniczne inne niż wymienione w 20 01 21, 20 01 23, 20 01 35</t>
  </si>
  <si>
    <t>20 01 38 - drewno niezawierające substancji niebezpiecznych</t>
  </si>
  <si>
    <t xml:space="preserve">16 02 14 - zużyte urządzenia inne niż wymienione do 160209 do 160213                                                                                          </t>
  </si>
  <si>
    <t>20 01 36 - zużyte urządzenia elektryczne i elektroniczne inne niż wymienione w 20 01 21, 20 01 23 i 20 01 35</t>
  </si>
  <si>
    <t xml:space="preserve">16 02 11 - zużyte urządzenia zawierające freony, HCFC,HFC </t>
  </si>
  <si>
    <t xml:space="preserve">20 01 39 - tworzywa sztuczne </t>
  </si>
  <si>
    <t>20 01 39 - tworzywa sztuczne folie</t>
  </si>
  <si>
    <t>20 01 39 - tworzywa sztuczne</t>
  </si>
  <si>
    <t>20 01 40 - metale</t>
  </si>
  <si>
    <t>17 01 01 - odpady betonu oraz gruz betonowy z rozbiórek i remontów</t>
  </si>
  <si>
    <t xml:space="preserve">16 02 13* - zużyte urządzenia zawierające niebezpieczne elementy inne niż wymienione w 160209 do 160212                                                   </t>
  </si>
  <si>
    <t>17 01 07 - zmieszane odpady z betonu, gruzu ceglanego, odpadowych materiałów ceramicznych i elementów wyposażenia inne niż wymienione w 17 01 06</t>
  </si>
  <si>
    <t xml:space="preserve">16 06 01* - baterie i akumulatory ołowiowe                                                                                                                                                                                                                  </t>
  </si>
  <si>
    <t>20 01 41 - odpady zmiotek wentylacyjnych</t>
  </si>
  <si>
    <t>20 01 41 - odpady z czyszczenia kominów (w tym zmiotki wentylacyjne)</t>
  </si>
  <si>
    <t>20 01 80 - środki ochrony roślin inne niż wymienione w 20 01 19</t>
  </si>
  <si>
    <t>20 01 99 - inne niewymienione frakcje zbierane w sposób selektywny,</t>
  </si>
  <si>
    <t xml:space="preserve">20 01 99 - inne niewymienione frakcje zbierane w sposób selektywny, w podgrupie odpady komunalne segregowane i gromadzone selektywnie  [z wyłączeniem odpadów opakowaniowych (włącznie z selektywnie gromadzonymi komunalnymi odpadami opakowaniowymi)] </t>
  </si>
  <si>
    <t xml:space="preserve">16 06 02 - bateria i akumulatory niklowo – kadmowe                                                                                                                                                                                                           </t>
  </si>
  <si>
    <t>20 02 01 - odpady ulegające biodegradacji</t>
  </si>
  <si>
    <t>20 02 02 - gleba i ziemia, w tym kamienie</t>
  </si>
  <si>
    <t xml:space="preserve">16 06 03 - baterie zawierające rtęć                                                                                                                                           </t>
  </si>
  <si>
    <t xml:space="preserve">16 06 04 - baterie alkaliczne ( z wyłączeniem 160603)                                                                                                                         </t>
  </si>
  <si>
    <t>17 05 04 - gleba i ziemia w tym kamienie, inne niż wymienione w 17 05 03</t>
  </si>
  <si>
    <t>20 02 03 - inne odpady nieulegające biodegradacji</t>
  </si>
  <si>
    <t>20 03 01 - niesegregowane (zmieszane) odpady komunalne</t>
  </si>
  <si>
    <t xml:space="preserve">17 06 04 - materiały izolacyjne inne niż wymienione  17 06 01 i 17 06 03 </t>
  </si>
  <si>
    <t xml:space="preserve">16 06 05 - inne baterie i akumulatory                                                                                                                                         </t>
  </si>
  <si>
    <t>17 08 02 - materiały konstrukcyjne zawierające gips inne niż wymienione w 17 08 01</t>
  </si>
  <si>
    <t>20 03 02 - odpady z targowisk</t>
  </si>
  <si>
    <t xml:space="preserve">17 01 02 - gruz ceglany        </t>
  </si>
  <si>
    <t>20 01 19 *- środki ochrony roślin</t>
  </si>
  <si>
    <t>17 09 04  - zmieszane odpady z budowy, remontów i demontażu inne niż wymienione w  17 09 01, 17 09 02 i 17 09 03</t>
  </si>
  <si>
    <t xml:space="preserve">19 08 01 - skratki       </t>
  </si>
  <si>
    <t>20 01 - odpady komunalne segregowane i gromadzone selektywnie ( z wyłączeniem 15 01 )</t>
  </si>
  <si>
    <t>20 03 07 - odpady wielkogabarytowe</t>
  </si>
  <si>
    <t>20 03 03 - odpady z czyszczenia ulic i placów</t>
  </si>
  <si>
    <t xml:space="preserve">19 08 05 - ustabilizowane komunalne osady ściekowe                                                                                                                  </t>
  </si>
  <si>
    <t>20 03 99 - odpady komunalne niewymienione w innych podgrupach</t>
  </si>
  <si>
    <t>19 08 02 - zawartość piaskowników</t>
  </si>
  <si>
    <t>19 12 01 - papier i tektura</t>
  </si>
  <si>
    <t xml:space="preserve">20 01 02 - szkło                                                                                                                                                                                   </t>
  </si>
  <si>
    <t xml:space="preserve">02 01 03 - odpadowa masa roślinna </t>
  </si>
  <si>
    <t>15 01 02 - opakowania z tworzyw sztucznych</t>
  </si>
  <si>
    <t>19 09 01 - odpady stałe ze wstępnej filtracji i skratki</t>
  </si>
  <si>
    <t>20 01 21 - lampy fluorescencyjne i inne odpady zawierające rtęć;</t>
  </si>
  <si>
    <t>20 01 19 * - środki ochrony roślin I</t>
  </si>
  <si>
    <t>20 01 19 * - środki ochrony roślin</t>
  </si>
  <si>
    <t xml:space="preserve">20 01 21 - lampy fluorescencyjne i inne odpady zawierające rtęć                                                                                                                    </t>
  </si>
  <si>
    <t>20 01 30 - detergenty niezawierające substancji niebezpiecznych</t>
  </si>
  <si>
    <t xml:space="preserve">19 08 01 - skratki </t>
  </si>
  <si>
    <t>15 01 01 - odpady z papieru i tektury</t>
  </si>
  <si>
    <t xml:space="preserve">20 01 23 - leki inne niż wymienione w 20 01 31                                                                                                                               </t>
  </si>
  <si>
    <t>15 01 07 - opakowania ze szkła</t>
  </si>
  <si>
    <t xml:space="preserve">20 01 39 - tworzywa sztuczne                                                                                                                                                                      </t>
  </si>
  <si>
    <t>15 01 05 - opakowania wielkomateriałowe</t>
  </si>
  <si>
    <t xml:space="preserve">20 01 40 - metale                                                                                                                                                                               </t>
  </si>
  <si>
    <t xml:space="preserve">20 01 99 - inne niewymienione frakcje zbierane w sposób selektywny                                                                                     </t>
  </si>
  <si>
    <t>20 01 13* - tekstylia</t>
  </si>
  <si>
    <t>20 01 41 - odpady z czyszczenia kominów (w tym zmiotki wentylacyjne)</t>
  </si>
  <si>
    <t xml:space="preserve">20 02 03 - „ zużle, popioły” inne niewymienione frakcje zbierane w sposób selektywny                                                                </t>
  </si>
  <si>
    <t xml:space="preserve">20 01 26* - oleje i tłuszcze inne niż wymienione w 20 01 25 </t>
  </si>
  <si>
    <t>20 01 15*- alkalia</t>
  </si>
  <si>
    <t>16 01 20 - szkło</t>
  </si>
  <si>
    <t xml:space="preserve">20 03 01 - niesegregowane ( zmieszane ) odpady komunalne                                                                                               </t>
  </si>
  <si>
    <t xml:space="preserve">20 03 03 - odpady z czyszczenia ulic i placów                                                                                                                              </t>
  </si>
  <si>
    <t xml:space="preserve">20 03 07 - opady wielkogabarytowe                                                                                                          </t>
  </si>
  <si>
    <t xml:space="preserve">20 01 32 - urządzenia zawierające freony </t>
  </si>
  <si>
    <t>17 01 03 - odpady innych materiałów ceramicznych 20 03 99 -  odpady komunalne niewymienione w innych podgrupach i  elementów wyposażenia</t>
  </si>
  <si>
    <t>20 01 27* - farby, tusze, farby drukarskie, kleje, lepiszcze i żywice, zawierające substancje niebezpieczne</t>
  </si>
  <si>
    <t xml:space="preserve">17 05 06 - urobek z pogłębiania inny niż  17 05 05, </t>
  </si>
  <si>
    <t>20 01 80 - środki ochrony roślin inne niż środki ochrony roślin I i II klasy toksyczności ( bardzo toksyczne i toksyczne np. herbicydy, insektycydy)</t>
  </si>
  <si>
    <t>17 09 04 - zmieszane odpady z betonu, remontów i demontażu inne niż wymienione w 17 09 01, 17 09 02 i 17 09 03</t>
  </si>
  <si>
    <t xml:space="preserve">20 01 99 - inne nie wymienione frakcje zbierane w sposób selektywny w podgrupie odpady komunalne segregowane i gromadzone selektywnie[z wyłączeniem odpadów opakowaniowych  (włącznie z selektywnie gromadzonymi komunalnymi odpadami opakowaniowymi)] </t>
  </si>
  <si>
    <t>20 02 - odpady z ogrodów i parków ( w tym cmentarze )</t>
  </si>
  <si>
    <t xml:space="preserve">20 01 37* - drewno zawierające substancje niebezpieczne </t>
  </si>
  <si>
    <t>20 03 04* - szlamy ze zbiorników bezodpływowych służących do gromadzenia nieczystości</t>
  </si>
  <si>
    <t xml:space="preserve">20 01 80 - środki ochrony roślin inne niż wymienione w 20 01 19 </t>
  </si>
  <si>
    <t>15 01 10* - opakowania zawierające pozostałości substancji niebezpiecznych lub nimi zanieczyszczone</t>
  </si>
  <si>
    <t xml:space="preserve">20 01 99 - inne niewymienione frakcje zbierane w sposób selektywny </t>
  </si>
  <si>
    <t xml:space="preserve">20 02 - odpady z ogrodów i parków ( w tym cmentarzy ) </t>
  </si>
  <si>
    <t xml:space="preserve">20 02 01 - odpady ulegające biodegradacji </t>
  </si>
  <si>
    <t xml:space="preserve">20 02 02 - gleba i ziemia w tym kamienie </t>
  </si>
  <si>
    <t xml:space="preserve">20 02 03 - inne odpady nieulegające biodegradacji </t>
  </si>
  <si>
    <t xml:space="preserve">20 03 - inne odpady komunalne </t>
  </si>
  <si>
    <t xml:space="preserve">20 03 01 - niesegregowane (zmieszane) odpady komunalne </t>
  </si>
  <si>
    <t xml:space="preserve">20 03 02 - odpady z targowisk </t>
  </si>
  <si>
    <t xml:space="preserve">20 03 03 - odpady z czyszczenia ulic i placów </t>
  </si>
  <si>
    <t>17 03 02 - mieszanki bitumiczne inne niż wymienione w 17 03 01</t>
  </si>
  <si>
    <t>02 01 82 - zwierzęta padłe i ubite z konieczności</t>
  </si>
  <si>
    <t>15 01 01 - opakowania z papieru  i tektury</t>
  </si>
  <si>
    <t xml:space="preserve">20 03 07 - odpady wielkogabarytowe </t>
  </si>
  <si>
    <t xml:space="preserve">20 03 99 - odpady komunalne niewymienione w innych podgrupach </t>
  </si>
  <si>
    <t>15 01 02 - opakowania z tworzyw sztucznych</t>
  </si>
  <si>
    <t>17 05 08 - tłuczeń torowy (kruszywo) inny niż wymieniony w 17 05 07</t>
  </si>
  <si>
    <t xml:space="preserve">17 06 04 - materiały izolacyjne inne niż wymienione w 17 06 01 i 17 06 03 </t>
  </si>
  <si>
    <t xml:space="preserve">17 08 02 - materiały budowlane zawierające gips inne niż wymienione w 17 08 01 </t>
  </si>
  <si>
    <t>prowadzenie działalności w zakresie odbioru odpadów komunalnych
od właścicieli nieruchomości na terenie Gminy Żurawica</t>
  </si>
  <si>
    <t>wykreślony
19.04.2024 r.</t>
  </si>
  <si>
    <t>wykreślony
15.06.2023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</si>
</sst>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     &quot;;&quot;-&quot;#,##0.00&quot;      &quot;;&quot; -&quot;#&quot;      &quot;;@&quot; &quot;"/>
    <numFmt numFmtId="165" formatCode="d&quot;.&quot;mm&quot;.&quot;yyyy"/>
    <numFmt numFmtId="166" formatCode="#,##0.00&quot; &quot;[$zł-415];[Red]&quot;-&quot;#,##0.00&quot; &quot;[$zł-415]"/>
    <numFmt numFmtId="167" formatCode="d/mm/yyyy"/>
    <numFmt numFmtId="168" formatCode="\ #,##0.00&quot;      &quot;;\-#,##0.00&quot;      &quot;;&quot; -&quot;#&quot;      &quot;;@\ "/>
  </numFmts>
  <fonts count="80">
    <font>
      <sz val="11"/>
      <color theme="1"/>
      <name val="Arial1"/>
      <family val="0"/>
    </font>
    <font>
      <sz val="11"/>
      <color indexed="8"/>
      <name val="Calibri"/>
      <family val="2"/>
    </font>
    <font>
      <sz val="12"/>
      <color indexed="8"/>
      <name val="Arial1"/>
      <family val="0"/>
    </font>
    <font>
      <u val="single"/>
      <sz val="11"/>
      <color indexed="56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Arial1"/>
      <family val="0"/>
    </font>
    <font>
      <u val="single"/>
      <sz val="10"/>
      <color indexed="12"/>
      <name val="Arial1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u val="single"/>
      <sz val="11"/>
      <color indexed="30"/>
      <name val="Arial1"/>
      <family val="0"/>
    </font>
    <font>
      <sz val="10"/>
      <color indexed="8"/>
      <name val="Times New Roman"/>
      <family val="1"/>
    </font>
    <font>
      <b/>
      <sz val="10"/>
      <color indexed="8"/>
      <name val="Arial1"/>
      <family val="0"/>
    </font>
    <font>
      <b/>
      <sz val="11"/>
      <color indexed="8"/>
      <name val="Arial1"/>
      <family val="0"/>
    </font>
    <font>
      <b/>
      <sz val="7"/>
      <color indexed="8"/>
      <name val="Arial1"/>
      <family val="0"/>
    </font>
    <font>
      <b/>
      <i/>
      <sz val="7"/>
      <color indexed="8"/>
      <name val="Arial1"/>
      <family val="0"/>
    </font>
    <font>
      <b/>
      <i/>
      <sz val="8"/>
      <color indexed="8"/>
      <name val="Arial1"/>
      <family val="0"/>
    </font>
    <font>
      <b/>
      <sz val="6"/>
      <color indexed="8"/>
      <name val="Arial1"/>
      <family val="0"/>
    </font>
    <font>
      <sz val="11"/>
      <color indexed="8"/>
      <name val="Times New Roman"/>
      <family val="1"/>
    </font>
    <font>
      <u val="single"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25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 Unicode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1"/>
      <family val="0"/>
    </font>
    <font>
      <b/>
      <i/>
      <sz val="16"/>
      <color theme="1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theme="1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1"/>
      <family val="0"/>
    </font>
    <font>
      <sz val="12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i/>
      <sz val="7"/>
      <color theme="1"/>
      <name val="Arial1"/>
      <family val="0"/>
    </font>
    <font>
      <b/>
      <i/>
      <sz val="8"/>
      <color theme="1"/>
      <name val="Arial1"/>
      <family val="0"/>
    </font>
    <font>
      <b/>
      <sz val="6"/>
      <color theme="1"/>
      <name val="Arial1"/>
      <family val="0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3" tint="-0.24997000396251678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Arial1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>
      <alignment/>
      <protection/>
    </xf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>
      <alignment/>
      <protection/>
    </xf>
    <xf numFmtId="166" fontId="57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165" fontId="66" fillId="0" borderId="0" xfId="0" applyNumberFormat="1" applyFont="1" applyAlignment="1">
      <alignment horizontal="left"/>
    </xf>
    <xf numFmtId="0" fontId="66" fillId="0" borderId="0" xfId="0" applyFont="1" applyAlignment="1">
      <alignment horizontal="left"/>
    </xf>
    <xf numFmtId="164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164" fontId="70" fillId="0" borderId="0" xfId="0" applyNumberFormat="1" applyFont="1" applyAlignment="1">
      <alignment horizontal="left"/>
    </xf>
    <xf numFmtId="0" fontId="71" fillId="0" borderId="0" xfId="0" applyFont="1" applyAlignment="1">
      <alignment/>
    </xf>
    <xf numFmtId="0" fontId="71" fillId="0" borderId="11" xfId="0" applyFont="1" applyBorder="1" applyAlignment="1">
      <alignment horizontal="center" vertical="center"/>
    </xf>
    <xf numFmtId="167" fontId="71" fillId="0" borderId="11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168" fontId="71" fillId="0" borderId="14" xfId="0" applyNumberFormat="1" applyFont="1" applyBorder="1" applyAlignment="1">
      <alignment horizontal="left" vertical="center" wrapText="1"/>
    </xf>
    <xf numFmtId="168" fontId="71" fillId="0" borderId="14" xfId="0" applyNumberFormat="1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left" vertical="center" wrapText="1"/>
    </xf>
    <xf numFmtId="168" fontId="71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11" xfId="0" applyFont="1" applyBorder="1" applyAlignment="1" quotePrefix="1">
      <alignment horizontal="center" vertical="center"/>
    </xf>
    <xf numFmtId="0" fontId="71" fillId="0" borderId="13" xfId="0" applyFont="1" applyBorder="1" applyAlignment="1">
      <alignment vertical="center" wrapText="1"/>
    </xf>
    <xf numFmtId="0" fontId="71" fillId="0" borderId="16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14" xfId="0" applyFont="1" applyBorder="1" applyAlignment="1">
      <alignment vertical="center" wrapText="1"/>
    </xf>
    <xf numFmtId="168" fontId="71" fillId="0" borderId="0" xfId="0" applyNumberFormat="1" applyFont="1" applyAlignment="1">
      <alignment horizontal="left" vertical="center" wrapText="1"/>
    </xf>
    <xf numFmtId="0" fontId="71" fillId="0" borderId="12" xfId="0" applyFont="1" applyBorder="1" applyAlignment="1">
      <alignment horizontal="center" vertical="center"/>
    </xf>
    <xf numFmtId="167" fontId="71" fillId="0" borderId="12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/>
    </xf>
    <xf numFmtId="167" fontId="71" fillId="0" borderId="14" xfId="0" applyNumberFormat="1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/>
    </xf>
    <xf numFmtId="0" fontId="71" fillId="0" borderId="21" xfId="0" applyFont="1" applyBorder="1" applyAlignment="1">
      <alignment vertical="center" wrapText="1"/>
    </xf>
    <xf numFmtId="0" fontId="71" fillId="0" borderId="22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center" vertical="center"/>
    </xf>
    <xf numFmtId="0" fontId="72" fillId="0" borderId="14" xfId="47" applyNumberFormat="1" applyFont="1" applyFill="1" applyBorder="1" applyAlignment="1" applyProtection="1">
      <alignment horizontal="center" vertical="center"/>
      <protection/>
    </xf>
    <xf numFmtId="0" fontId="71" fillId="34" borderId="14" xfId="0" applyFont="1" applyFill="1" applyBorder="1" applyAlignment="1">
      <alignment horizontal="center" vertical="center"/>
    </xf>
    <xf numFmtId="164" fontId="71" fillId="0" borderId="0" xfId="0" applyNumberFormat="1" applyFont="1" applyAlignment="1">
      <alignment horizontal="left" vertical="center"/>
    </xf>
    <xf numFmtId="0" fontId="72" fillId="0" borderId="14" xfId="47" applyFont="1" applyFill="1" applyBorder="1" applyAlignment="1">
      <alignment horizontal="center" vertical="center"/>
    </xf>
    <xf numFmtId="0" fontId="71" fillId="0" borderId="14" xfId="0" applyFont="1" applyBorder="1" applyAlignment="1">
      <alignment/>
    </xf>
    <xf numFmtId="3" fontId="63" fillId="0" borderId="0" xfId="0" applyNumberFormat="1" applyFont="1" applyAlignment="1">
      <alignment horizontal="justify"/>
    </xf>
    <xf numFmtId="0" fontId="63" fillId="0" borderId="0" xfId="0" applyFont="1" applyAlignment="1">
      <alignment horizontal="justify"/>
    </xf>
    <xf numFmtId="0" fontId="73" fillId="0" borderId="24" xfId="0" applyFont="1" applyBorder="1" applyAlignment="1">
      <alignment horizontal="center" vertical="center" wrapText="1"/>
    </xf>
    <xf numFmtId="0" fontId="3" fillId="0" borderId="11" xfId="47" applyNumberFormat="1" applyFont="1" applyFill="1" applyBorder="1" applyAlignment="1" applyProtection="1">
      <alignment horizontal="center" vertical="center"/>
      <protection/>
    </xf>
    <xf numFmtId="0" fontId="4" fillId="0" borderId="11" xfId="47" applyNumberFormat="1" applyFont="1" applyFill="1" applyBorder="1" applyAlignment="1" applyProtection="1">
      <alignment horizontal="center" vertical="center"/>
      <protection/>
    </xf>
    <xf numFmtId="0" fontId="74" fillId="0" borderId="12" xfId="47" applyNumberFormat="1" applyFont="1" applyFill="1" applyBorder="1" applyAlignment="1" applyProtection="1">
      <alignment horizontal="center" vertical="center"/>
      <protection/>
    </xf>
    <xf numFmtId="0" fontId="4" fillId="0" borderId="12" xfId="47" applyNumberFormat="1" applyFont="1" applyFill="1" applyBorder="1" applyAlignment="1" applyProtection="1">
      <alignment horizontal="center" vertical="center"/>
      <protection/>
    </xf>
    <xf numFmtId="0" fontId="74" fillId="0" borderId="14" xfId="47" applyNumberFormat="1" applyFont="1" applyFill="1" applyBorder="1" applyAlignment="1" applyProtection="1">
      <alignment horizontal="center" vertical="center" wrapText="1"/>
      <protection/>
    </xf>
    <xf numFmtId="0" fontId="75" fillId="0" borderId="14" xfId="0" applyFont="1" applyBorder="1" applyAlignment="1">
      <alignment horizontal="center" vertical="center" wrapText="1"/>
    </xf>
    <xf numFmtId="0" fontId="76" fillId="0" borderId="14" xfId="44" applyFont="1" applyBorder="1" applyAlignment="1">
      <alignment horizontal="center" vertical="center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left" vertical="center" wrapText="1"/>
    </xf>
    <xf numFmtId="0" fontId="75" fillId="0" borderId="26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0" fontId="75" fillId="35" borderId="25" xfId="0" applyFont="1" applyFill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1" fillId="0" borderId="20" xfId="0" applyFont="1" applyBorder="1" applyAlignment="1">
      <alignment horizontal="left" vertical="center" wrapText="1"/>
    </xf>
    <xf numFmtId="0" fontId="77" fillId="0" borderId="27" xfId="0" applyFont="1" applyBorder="1" applyAlignment="1">
      <alignment horizontal="center"/>
    </xf>
    <xf numFmtId="0" fontId="73" fillId="0" borderId="25" xfId="0" applyFont="1" applyBorder="1" applyAlignment="1">
      <alignment horizontal="left" vertical="center" wrapText="1"/>
    </xf>
    <xf numFmtId="0" fontId="66" fillId="0" borderId="0" xfId="0" applyFont="1" applyAlignment="1">
      <alignment horizontal="center"/>
    </xf>
    <xf numFmtId="1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wrapText="1"/>
    </xf>
    <xf numFmtId="165" fontId="65" fillId="0" borderId="0" xfId="0" applyNumberFormat="1" applyFont="1" applyAlignment="1">
      <alignment horizontal="left"/>
    </xf>
    <xf numFmtId="0" fontId="7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Hyperlink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2">
    <dxf>
      <font>
        <color rgb="FFFFFFFF"/>
      </font>
    </dxf>
    <dxf>
      <font>
        <color rgb="FFFFFFFF"/>
      </font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685800</xdr:colOff>
      <xdr:row>3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rcRect l="47003" t="40657" r="46899" b="40650"/>
        <a:stretch>
          <a:fillRect/>
        </a:stretch>
      </xdr:blipFill>
      <xdr:spPr>
        <a:xfrm>
          <a:off x="57150" y="28575"/>
          <a:ext cx="1238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now@trans-formers.com.pl" TargetMode="External" /><Relationship Id="rId2" Type="http://schemas.openxmlformats.org/officeDocument/2006/relationships/hyperlink" Target="mailto:przemysl@trans-formers.com.pl" TargetMode="External" /><Relationship Id="rId3" Type="http://schemas.openxmlformats.org/officeDocument/2006/relationships/hyperlink" Target="mailto:b-dybek@wp.pl" TargetMode="External" /><Relationship Id="rId4" Type="http://schemas.openxmlformats.org/officeDocument/2006/relationships/hyperlink" Target="mailto:b-dybek@wp.pl" TargetMode="External" /><Relationship Id="rId5" Type="http://schemas.openxmlformats.org/officeDocument/2006/relationships/hyperlink" Target="mailto:biuro@eko-line.eu" TargetMode="External" /><Relationship Id="rId6" Type="http://schemas.openxmlformats.org/officeDocument/2006/relationships/hyperlink" Target="mailto:biuro@eko-line.eu" TargetMode="External" /><Relationship Id="rId7" Type="http://schemas.openxmlformats.org/officeDocument/2006/relationships/hyperlink" Target="mailto:pukemopol@pumpol.pl" TargetMode="External" /><Relationship Id="rId8" Type="http://schemas.openxmlformats.org/officeDocument/2006/relationships/hyperlink" Target="mailto:pukemopol@pumpol.pl" TargetMode="External" /><Relationship Id="rId9" Type="http://schemas.openxmlformats.org/officeDocument/2006/relationships/hyperlink" Target="mailto:zgk.spzoo@op.pl" TargetMode="External" /><Relationship Id="rId10" Type="http://schemas.openxmlformats.org/officeDocument/2006/relationships/hyperlink" Target="mailto:izebela397@interia.pl" TargetMode="External" /><Relationship Id="rId11" Type="http://schemas.openxmlformats.org/officeDocument/2006/relationships/hyperlink" Target="mailto:izebela397@interia.pl" TargetMode="External" /><Relationship Id="rId12" Type="http://schemas.openxmlformats.org/officeDocument/2006/relationships/hyperlink" Target="mailto:biuro.chmielow@pwolejarczyk.pl" TargetMode="External" /><Relationship Id="rId13" Type="http://schemas.openxmlformats.org/officeDocument/2006/relationships/hyperlink" Target="mailto:biuro.chmielow@pwolejarczyk.pl" TargetMode="External" /><Relationship Id="rId14" Type="http://schemas.openxmlformats.org/officeDocument/2006/relationships/hyperlink" Target="mailto:biuro@masterlubaczow.pl" TargetMode="External" /><Relationship Id="rId15" Type="http://schemas.openxmlformats.org/officeDocument/2006/relationships/hyperlink" Target="mailto:biuro@masterlubaczow.pl" TargetMode="External" /><Relationship Id="rId16" Type="http://schemas.openxmlformats.org/officeDocument/2006/relationships/hyperlink" Target="mailto:jerzy@ekowtor.net" TargetMode="External" /><Relationship Id="rId17" Type="http://schemas.openxmlformats.org/officeDocument/2006/relationships/hyperlink" Target="mailto:jerzy@ekowtor.net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7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8.796875" defaultRowHeight="14.25"/>
  <cols>
    <col min="1" max="1" width="5.5" style="14" customWidth="1"/>
    <col min="2" max="2" width="15.19921875" style="14" customWidth="1"/>
    <col min="3" max="3" width="10.3984375" style="14" customWidth="1"/>
    <col min="4" max="4" width="35.5" style="14" customWidth="1"/>
    <col min="5" max="5" width="21.5" style="14" customWidth="1"/>
    <col min="6" max="6" width="16.5" style="14" customWidth="1"/>
    <col min="7" max="7" width="16.69921875" style="14" customWidth="1"/>
    <col min="8" max="8" width="23.5" style="14" customWidth="1"/>
    <col min="9" max="9" width="16.59765625" style="14" customWidth="1"/>
    <col min="10" max="10" width="17" style="14" customWidth="1"/>
    <col min="11" max="14" width="25.19921875" style="14" customWidth="1"/>
    <col min="15" max="15" width="49.09765625" style="14" customWidth="1"/>
    <col min="16" max="156" width="24.19921875" style="14" customWidth="1"/>
    <col min="157" max="241" width="8.09765625" style="14" customWidth="1"/>
    <col min="242" max="16384" width="9" style="14" customWidth="1"/>
  </cols>
  <sheetData>
    <row r="1" spans="1:16" ht="18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48" ht="36.75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215</v>
      </c>
      <c r="F2" s="52" t="s">
        <v>5</v>
      </c>
      <c r="G2" s="52" t="s">
        <v>6</v>
      </c>
      <c r="H2" s="52" t="s">
        <v>7</v>
      </c>
      <c r="I2" s="52" t="s">
        <v>8</v>
      </c>
      <c r="J2" s="52" t="s">
        <v>9</v>
      </c>
      <c r="K2" s="52" t="s">
        <v>10</v>
      </c>
      <c r="L2" s="52" t="s">
        <v>5</v>
      </c>
      <c r="M2" s="52" t="s">
        <v>6</v>
      </c>
      <c r="N2" s="52" t="s">
        <v>7</v>
      </c>
      <c r="O2" s="52" t="s">
        <v>11</v>
      </c>
      <c r="P2" s="70" t="s">
        <v>12</v>
      </c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</row>
    <row r="3" spans="1:90" ht="133.5" customHeight="1">
      <c r="A3" s="15">
        <v>1</v>
      </c>
      <c r="B3" s="15" t="s">
        <v>13</v>
      </c>
      <c r="C3" s="16">
        <v>40952</v>
      </c>
      <c r="D3" s="15" t="s">
        <v>219</v>
      </c>
      <c r="E3" s="17" t="s">
        <v>14</v>
      </c>
      <c r="F3" s="15" t="s">
        <v>15</v>
      </c>
      <c r="G3" s="15" t="s">
        <v>16</v>
      </c>
      <c r="H3" s="53" t="s">
        <v>17</v>
      </c>
      <c r="I3" s="15" t="s">
        <v>18</v>
      </c>
      <c r="J3" s="15">
        <v>850384270</v>
      </c>
      <c r="K3" s="17" t="s">
        <v>19</v>
      </c>
      <c r="L3" s="15" t="s">
        <v>20</v>
      </c>
      <c r="M3" s="15" t="s">
        <v>21</v>
      </c>
      <c r="N3" s="54" t="s">
        <v>22</v>
      </c>
      <c r="O3" s="17" t="s">
        <v>337</v>
      </c>
      <c r="P3" s="18" t="s">
        <v>23</v>
      </c>
      <c r="Q3" s="18" t="s">
        <v>222</v>
      </c>
      <c r="R3" s="18" t="s">
        <v>193</v>
      </c>
      <c r="S3" s="18" t="s">
        <v>152</v>
      </c>
      <c r="T3" s="18" t="s">
        <v>153</v>
      </c>
      <c r="U3" s="18" t="s">
        <v>228</v>
      </c>
      <c r="V3" s="18" t="s">
        <v>157</v>
      </c>
      <c r="W3" s="18" t="s">
        <v>234</v>
      </c>
      <c r="X3" s="18" t="s">
        <v>214</v>
      </c>
      <c r="Y3" s="18" t="s">
        <v>213</v>
      </c>
      <c r="Z3" s="18" t="s">
        <v>173</v>
      </c>
      <c r="AA3" s="18" t="s">
        <v>247</v>
      </c>
      <c r="AB3" s="18" t="s">
        <v>248</v>
      </c>
      <c r="AC3" s="18" t="s">
        <v>254</v>
      </c>
      <c r="AD3" s="18" t="s">
        <v>255</v>
      </c>
      <c r="AE3" s="18" t="s">
        <v>256</v>
      </c>
      <c r="AF3" s="18" t="s">
        <v>259</v>
      </c>
      <c r="AG3" s="18" t="s">
        <v>260</v>
      </c>
      <c r="AH3" s="18" t="s">
        <v>264</v>
      </c>
      <c r="AI3" s="18" t="s">
        <v>166</v>
      </c>
      <c r="AJ3" s="18" t="s">
        <v>269</v>
      </c>
      <c r="AK3" s="18" t="s">
        <v>175</v>
      </c>
      <c r="AL3" s="18" t="s">
        <v>275</v>
      </c>
      <c r="AM3" s="18" t="s">
        <v>278</v>
      </c>
      <c r="AN3" s="18" t="s">
        <v>138</v>
      </c>
      <c r="AO3" s="18" t="s">
        <v>283</v>
      </c>
      <c r="AP3" s="18" t="s">
        <v>225</v>
      </c>
      <c r="AQ3" s="18" t="s">
        <v>124</v>
      </c>
      <c r="AR3" s="18" t="s">
        <v>141</v>
      </c>
      <c r="AS3" s="18" t="s">
        <v>142</v>
      </c>
      <c r="AT3" s="18" t="s">
        <v>293</v>
      </c>
      <c r="AU3" s="18" t="s">
        <v>144</v>
      </c>
      <c r="AV3" s="19" t="s">
        <v>25</v>
      </c>
      <c r="AW3" s="19" t="s">
        <v>298</v>
      </c>
      <c r="AX3" s="19" t="s">
        <v>50</v>
      </c>
      <c r="AY3" s="19" t="s">
        <v>51</v>
      </c>
      <c r="AZ3" s="19" t="s">
        <v>302</v>
      </c>
      <c r="BA3" s="19" t="s">
        <v>52</v>
      </c>
      <c r="BB3" s="19" t="s">
        <v>77</v>
      </c>
      <c r="BC3" s="19" t="s">
        <v>53</v>
      </c>
      <c r="BD3" s="19" t="s">
        <v>195</v>
      </c>
      <c r="BE3" s="19" t="s">
        <v>78</v>
      </c>
      <c r="BF3" s="19" t="s">
        <v>309</v>
      </c>
      <c r="BG3" s="19" t="s">
        <v>79</v>
      </c>
      <c r="BH3" s="19" t="s">
        <v>75</v>
      </c>
      <c r="BI3" s="19" t="s">
        <v>80</v>
      </c>
      <c r="BJ3" s="18" t="s">
        <v>56</v>
      </c>
      <c r="BK3" s="18" t="s">
        <v>81</v>
      </c>
      <c r="BL3" s="18" t="s">
        <v>315</v>
      </c>
      <c r="BM3" s="18" t="s">
        <v>316</v>
      </c>
      <c r="BN3" s="18" t="s">
        <v>82</v>
      </c>
      <c r="BO3" s="20" t="s">
        <v>318</v>
      </c>
      <c r="BP3" s="21" t="s">
        <v>83</v>
      </c>
      <c r="BQ3" s="21" t="s">
        <v>84</v>
      </c>
      <c r="BR3" s="21" t="s">
        <v>249</v>
      </c>
      <c r="BS3" s="22" t="s">
        <v>48</v>
      </c>
      <c r="BT3" s="21" t="s">
        <v>73</v>
      </c>
      <c r="BU3" s="21" t="s">
        <v>85</v>
      </c>
      <c r="BV3" s="22" t="s">
        <v>37</v>
      </c>
      <c r="BW3" s="22" t="s">
        <v>147</v>
      </c>
      <c r="BX3" s="21" t="s">
        <v>86</v>
      </c>
      <c r="BY3" s="21" t="s">
        <v>328</v>
      </c>
      <c r="BZ3" s="21" t="s">
        <v>87</v>
      </c>
      <c r="CA3" s="22" t="s">
        <v>88</v>
      </c>
      <c r="CB3" s="22" t="s">
        <v>169</v>
      </c>
      <c r="CC3" s="22" t="s">
        <v>89</v>
      </c>
      <c r="CD3" s="21" t="s">
        <v>90</v>
      </c>
      <c r="CE3" s="22" t="s">
        <v>170</v>
      </c>
      <c r="CF3" s="21" t="s">
        <v>148</v>
      </c>
      <c r="CG3" s="23" t="s">
        <v>91</v>
      </c>
      <c r="CH3" s="23" t="s">
        <v>334</v>
      </c>
      <c r="CI3" s="23" t="s">
        <v>335</v>
      </c>
      <c r="CJ3" s="23" t="s">
        <v>336</v>
      </c>
      <c r="CK3" s="23" t="s">
        <v>92</v>
      </c>
      <c r="CL3" s="24"/>
    </row>
    <row r="4" spans="1:90" ht="90.75" customHeight="1">
      <c r="A4" s="15">
        <v>2</v>
      </c>
      <c r="B4" s="15" t="s">
        <v>26</v>
      </c>
      <c r="C4" s="16">
        <v>40961</v>
      </c>
      <c r="D4" s="17" t="s">
        <v>93</v>
      </c>
      <c r="E4" s="17" t="s">
        <v>27</v>
      </c>
      <c r="F4" s="15" t="s">
        <v>31</v>
      </c>
      <c r="G4" s="15" t="s">
        <v>31</v>
      </c>
      <c r="H4" s="53" t="s">
        <v>28</v>
      </c>
      <c r="I4" s="15" t="s">
        <v>29</v>
      </c>
      <c r="J4" s="15">
        <v>650130280</v>
      </c>
      <c r="K4" s="17" t="s">
        <v>30</v>
      </c>
      <c r="L4" s="15" t="s">
        <v>31</v>
      </c>
      <c r="M4" s="15" t="s">
        <v>31</v>
      </c>
      <c r="N4" s="54" t="s">
        <v>28</v>
      </c>
      <c r="O4" s="17" t="s">
        <v>337</v>
      </c>
      <c r="P4" s="18" t="s">
        <v>23</v>
      </c>
      <c r="Q4" s="18" t="s">
        <v>151</v>
      </c>
      <c r="R4" s="18" t="s">
        <v>193</v>
      </c>
      <c r="S4" s="18" t="s">
        <v>152</v>
      </c>
      <c r="T4" s="18" t="s">
        <v>224</v>
      </c>
      <c r="U4" s="18" t="s">
        <v>227</v>
      </c>
      <c r="V4" s="18" t="s">
        <v>157</v>
      </c>
      <c r="W4" s="18" t="s">
        <v>233</v>
      </c>
      <c r="X4" s="18" t="s">
        <v>158</v>
      </c>
      <c r="Y4" s="18" t="s">
        <v>240</v>
      </c>
      <c r="Z4" s="18" t="s">
        <v>173</v>
      </c>
      <c r="AA4" s="18" t="s">
        <v>246</v>
      </c>
      <c r="AB4" s="18" t="s">
        <v>161</v>
      </c>
      <c r="AC4" s="18" t="s">
        <v>253</v>
      </c>
      <c r="AD4" s="18" t="s">
        <v>256</v>
      </c>
      <c r="AE4" s="18" t="s">
        <v>163</v>
      </c>
      <c r="AF4" s="18" t="s">
        <v>260</v>
      </c>
      <c r="AG4" s="18" t="s">
        <v>264</v>
      </c>
      <c r="AH4" s="18" t="s">
        <v>265</v>
      </c>
      <c r="AI4" s="18" t="s">
        <v>269</v>
      </c>
      <c r="AJ4" s="18" t="s">
        <v>175</v>
      </c>
      <c r="AK4" s="18" t="s">
        <v>275</v>
      </c>
      <c r="AL4" s="18" t="s">
        <v>168</v>
      </c>
      <c r="AM4" s="18" t="s">
        <v>176</v>
      </c>
      <c r="AN4" s="18" t="s">
        <v>279</v>
      </c>
      <c r="AO4" s="18" t="s">
        <v>282</v>
      </c>
      <c r="AP4" s="18" t="s">
        <v>284</v>
      </c>
      <c r="AQ4" s="18" t="s">
        <v>290</v>
      </c>
      <c r="AR4" s="18" t="s">
        <v>291</v>
      </c>
      <c r="AS4" s="18" t="s">
        <v>94</v>
      </c>
      <c r="AT4" s="18" t="s">
        <v>225</v>
      </c>
      <c r="AU4" s="20" t="s">
        <v>124</v>
      </c>
      <c r="AV4" s="21" t="s">
        <v>295</v>
      </c>
      <c r="AW4" s="21" t="s">
        <v>142</v>
      </c>
      <c r="AX4" s="21" t="s">
        <v>143</v>
      </c>
      <c r="AY4" s="21" t="s">
        <v>144</v>
      </c>
      <c r="AZ4" s="21" t="s">
        <v>303</v>
      </c>
      <c r="BA4" s="21" t="s">
        <v>249</v>
      </c>
      <c r="BB4" s="21" t="s">
        <v>48</v>
      </c>
      <c r="BC4" s="21" t="s">
        <v>308</v>
      </c>
      <c r="BD4" s="21" t="s">
        <v>146</v>
      </c>
      <c r="BE4" s="21" t="s">
        <v>263</v>
      </c>
      <c r="BF4" s="21" t="s">
        <v>310</v>
      </c>
      <c r="BG4" s="21" t="s">
        <v>312</v>
      </c>
      <c r="BH4" s="21" t="s">
        <v>282</v>
      </c>
      <c r="BI4" s="21" t="s">
        <v>314</v>
      </c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6"/>
      <c r="CG4" s="26"/>
      <c r="CH4" s="26"/>
      <c r="CI4" s="26"/>
      <c r="CJ4" s="26"/>
      <c r="CK4" s="26"/>
      <c r="CL4" s="26"/>
    </row>
    <row r="5" spans="1:85" ht="105" customHeight="1">
      <c r="A5" s="15">
        <v>3</v>
      </c>
      <c r="B5" s="15" t="s">
        <v>33</v>
      </c>
      <c r="C5" s="16">
        <v>41057</v>
      </c>
      <c r="D5" s="17" t="s">
        <v>218</v>
      </c>
      <c r="E5" s="17" t="s">
        <v>95</v>
      </c>
      <c r="F5" s="15">
        <v>790287857</v>
      </c>
      <c r="G5" s="15"/>
      <c r="H5" s="53" t="s">
        <v>34</v>
      </c>
      <c r="I5" s="15" t="s">
        <v>96</v>
      </c>
      <c r="J5" s="15">
        <v>363612779</v>
      </c>
      <c r="K5" s="17" t="s">
        <v>35</v>
      </c>
      <c r="L5" s="15">
        <v>790287857</v>
      </c>
      <c r="M5" s="27" t="s">
        <v>36</v>
      </c>
      <c r="N5" s="54" t="s">
        <v>34</v>
      </c>
      <c r="O5" s="17" t="s">
        <v>337</v>
      </c>
      <c r="P5" s="18" t="s">
        <v>23</v>
      </c>
      <c r="Q5" s="18" t="s">
        <v>151</v>
      </c>
      <c r="R5" s="18" t="s">
        <v>193</v>
      </c>
      <c r="S5" s="18" t="s">
        <v>152</v>
      </c>
      <c r="T5" s="18" t="s">
        <v>153</v>
      </c>
      <c r="U5" s="18" t="s">
        <v>226</v>
      </c>
      <c r="V5" s="18" t="s">
        <v>229</v>
      </c>
      <c r="W5" s="28" t="s">
        <v>232</v>
      </c>
      <c r="X5" s="18" t="s">
        <v>158</v>
      </c>
      <c r="Y5" s="28" t="s">
        <v>239</v>
      </c>
      <c r="Z5" s="18" t="s">
        <v>241</v>
      </c>
      <c r="AA5" s="18" t="s">
        <v>245</v>
      </c>
      <c r="AB5" s="18" t="s">
        <v>161</v>
      </c>
      <c r="AC5" s="18" t="s">
        <v>253</v>
      </c>
      <c r="AD5" s="18" t="s">
        <v>257</v>
      </c>
      <c r="AE5" s="18" t="s">
        <v>259</v>
      </c>
      <c r="AF5" s="18" t="s">
        <v>164</v>
      </c>
      <c r="AG5" s="18" t="s">
        <v>264</v>
      </c>
      <c r="AH5" s="18" t="s">
        <v>166</v>
      </c>
      <c r="AI5" s="18" t="s">
        <v>269</v>
      </c>
      <c r="AJ5" s="18" t="s">
        <v>175</v>
      </c>
      <c r="AK5" s="18" t="s">
        <v>167</v>
      </c>
      <c r="AL5" s="18" t="s">
        <v>168</v>
      </c>
      <c r="AM5" s="18" t="s">
        <v>176</v>
      </c>
      <c r="AN5" s="18" t="s">
        <v>280</v>
      </c>
      <c r="AO5" s="18" t="s">
        <v>84</v>
      </c>
      <c r="AP5" s="18" t="s">
        <v>285</v>
      </c>
      <c r="AQ5" s="18" t="s">
        <v>289</v>
      </c>
      <c r="AR5" s="30" t="s">
        <v>291</v>
      </c>
      <c r="AS5" s="30" t="s">
        <v>94</v>
      </c>
      <c r="AT5" s="31" t="s">
        <v>225</v>
      </c>
      <c r="AU5" s="23" t="s">
        <v>124</v>
      </c>
      <c r="AV5" s="21" t="s">
        <v>295</v>
      </c>
      <c r="AW5" s="21" t="s">
        <v>142</v>
      </c>
      <c r="AX5" s="21" t="s">
        <v>143</v>
      </c>
      <c r="AY5" s="21" t="s">
        <v>144</v>
      </c>
      <c r="AZ5" s="23" t="s">
        <v>147</v>
      </c>
      <c r="BA5" s="21" t="s">
        <v>249</v>
      </c>
      <c r="BB5" s="21" t="s">
        <v>48</v>
      </c>
      <c r="BC5" s="32" t="s">
        <v>37</v>
      </c>
      <c r="BD5" s="30" t="s">
        <v>86</v>
      </c>
      <c r="BE5" s="18" t="s">
        <v>263</v>
      </c>
      <c r="BF5" s="18" t="s">
        <v>38</v>
      </c>
      <c r="BG5" s="20" t="s">
        <v>311</v>
      </c>
      <c r="BH5" s="33" t="s">
        <v>313</v>
      </c>
      <c r="BI5" s="25"/>
      <c r="BJ5" s="25"/>
      <c r="BK5" s="26"/>
      <c r="BL5" s="26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6"/>
      <c r="CC5" s="26"/>
      <c r="CD5" s="26"/>
      <c r="CE5" s="26"/>
      <c r="CF5" s="26"/>
      <c r="CG5" s="26"/>
    </row>
    <row r="6" spans="1:90" ht="94.5" customHeight="1">
      <c r="A6" s="15">
        <v>4</v>
      </c>
      <c r="B6" s="15" t="s">
        <v>97</v>
      </c>
      <c r="C6" s="16"/>
      <c r="D6" s="17"/>
      <c r="E6" s="17"/>
      <c r="F6" s="15"/>
      <c r="G6" s="15"/>
      <c r="H6" s="53"/>
      <c r="I6" s="15"/>
      <c r="J6" s="15"/>
      <c r="K6" s="17"/>
      <c r="L6" s="15"/>
      <c r="M6" s="15"/>
      <c r="N6" s="54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30"/>
      <c r="AZ6" s="30"/>
      <c r="BA6" s="30"/>
      <c r="BB6" s="30"/>
      <c r="BC6" s="29"/>
      <c r="BD6" s="29"/>
      <c r="BE6" s="29"/>
      <c r="BF6" s="29"/>
      <c r="BG6" s="18"/>
      <c r="BH6" s="18"/>
      <c r="BI6" s="18"/>
      <c r="BJ6" s="18"/>
      <c r="BK6" s="18"/>
      <c r="BL6" s="18"/>
      <c r="BM6" s="18"/>
      <c r="BN6" s="18"/>
      <c r="BO6" s="34"/>
      <c r="BP6" s="34"/>
      <c r="BQ6" s="34"/>
      <c r="BR6" s="34"/>
      <c r="BS6" s="34"/>
      <c r="BT6" s="34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6"/>
      <c r="CG6" s="26"/>
      <c r="CH6" s="26"/>
      <c r="CI6" s="26"/>
      <c r="CJ6" s="26"/>
      <c r="CK6" s="26"/>
      <c r="CL6" s="26"/>
    </row>
    <row r="7" spans="1:87" ht="120.75" customHeight="1">
      <c r="A7" s="35">
        <v>5</v>
      </c>
      <c r="B7" s="35" t="s">
        <v>39</v>
      </c>
      <c r="C7" s="36">
        <v>41075</v>
      </c>
      <c r="D7" s="37" t="s">
        <v>40</v>
      </c>
      <c r="E7" s="37" t="s">
        <v>98</v>
      </c>
      <c r="F7" s="15" t="s">
        <v>41</v>
      </c>
      <c r="G7" s="15" t="s">
        <v>42</v>
      </c>
      <c r="H7" s="53" t="s">
        <v>43</v>
      </c>
      <c r="I7" s="15" t="s">
        <v>44</v>
      </c>
      <c r="J7" s="15">
        <v>650038730</v>
      </c>
      <c r="K7" s="17" t="s">
        <v>45</v>
      </c>
      <c r="L7" s="15" t="s">
        <v>41</v>
      </c>
      <c r="M7" s="15" t="s">
        <v>42</v>
      </c>
      <c r="N7" s="54" t="s">
        <v>43</v>
      </c>
      <c r="O7" s="17" t="s">
        <v>337</v>
      </c>
      <c r="P7" s="18" t="s">
        <v>99</v>
      </c>
      <c r="Q7" s="18" t="s">
        <v>100</v>
      </c>
      <c r="R7" s="18" t="s">
        <v>138</v>
      </c>
      <c r="S7" s="18" t="s">
        <v>223</v>
      </c>
      <c r="T7" s="18" t="s">
        <v>225</v>
      </c>
      <c r="U7" s="18" t="s">
        <v>32</v>
      </c>
      <c r="V7" s="18" t="s">
        <v>141</v>
      </c>
      <c r="W7" s="18" t="s">
        <v>46</v>
      </c>
      <c r="X7" s="18" t="s">
        <v>143</v>
      </c>
      <c r="Y7" s="18" t="s">
        <v>144</v>
      </c>
      <c r="Z7" s="28" t="s">
        <v>47</v>
      </c>
      <c r="AA7" s="18" t="s">
        <v>84</v>
      </c>
      <c r="AB7" s="18" t="s">
        <v>249</v>
      </c>
      <c r="AC7" s="18" t="s">
        <v>48</v>
      </c>
      <c r="AD7" s="18" t="s">
        <v>49</v>
      </c>
      <c r="AE7" s="18" t="s">
        <v>251</v>
      </c>
      <c r="AF7" s="18" t="s">
        <v>146</v>
      </c>
      <c r="AG7" s="18" t="s">
        <v>263</v>
      </c>
      <c r="AH7" s="18" t="s">
        <v>266</v>
      </c>
      <c r="AI7" s="18" t="s">
        <v>268</v>
      </c>
      <c r="AJ7" s="18" t="s">
        <v>92</v>
      </c>
      <c r="AK7" s="18" t="s">
        <v>274</v>
      </c>
      <c r="AL7" s="18" t="s">
        <v>23</v>
      </c>
      <c r="AM7" s="18" t="s">
        <v>151</v>
      </c>
      <c r="AN7" s="18" t="s">
        <v>193</v>
      </c>
      <c r="AO7" s="18" t="s">
        <v>152</v>
      </c>
      <c r="AP7" s="18" t="s">
        <v>153</v>
      </c>
      <c r="AQ7" s="18" t="s">
        <v>50</v>
      </c>
      <c r="AR7" s="18" t="s">
        <v>51</v>
      </c>
      <c r="AS7" s="18" t="s">
        <v>172</v>
      </c>
      <c r="AT7" s="18" t="s">
        <v>52</v>
      </c>
      <c r="AU7" s="18" t="s">
        <v>101</v>
      </c>
      <c r="AV7" s="18" t="s">
        <v>53</v>
      </c>
      <c r="AW7" s="18" t="s">
        <v>195</v>
      </c>
      <c r="AX7" s="18" t="s">
        <v>154</v>
      </c>
      <c r="AY7" s="18" t="s">
        <v>102</v>
      </c>
      <c r="AZ7" s="18" t="s">
        <v>54</v>
      </c>
      <c r="BA7" s="18" t="s">
        <v>196</v>
      </c>
      <c r="BB7" s="20" t="s">
        <v>55</v>
      </c>
      <c r="BC7" s="23" t="s">
        <v>80</v>
      </c>
      <c r="BD7" s="23" t="s">
        <v>56</v>
      </c>
      <c r="BE7" s="23" t="s">
        <v>157</v>
      </c>
      <c r="BF7" s="33" t="s">
        <v>57</v>
      </c>
      <c r="BG7" s="68" t="s">
        <v>233</v>
      </c>
      <c r="BH7" s="19" t="s">
        <v>103</v>
      </c>
      <c r="BI7" s="19" t="s">
        <v>243</v>
      </c>
      <c r="BJ7" s="19" t="s">
        <v>58</v>
      </c>
      <c r="BK7" s="19" t="s">
        <v>173</v>
      </c>
      <c r="BL7" s="19" t="s">
        <v>160</v>
      </c>
      <c r="BM7" s="19" t="s">
        <v>161</v>
      </c>
      <c r="BN7" s="43" t="s">
        <v>253</v>
      </c>
      <c r="BO7" s="23" t="s">
        <v>317</v>
      </c>
      <c r="BP7" s="23" t="s">
        <v>319</v>
      </c>
      <c r="BQ7" s="23" t="s">
        <v>320</v>
      </c>
      <c r="BR7" s="23" t="s">
        <v>321</v>
      </c>
      <c r="BS7" s="23" t="s">
        <v>322</v>
      </c>
      <c r="BT7" s="23" t="s">
        <v>323</v>
      </c>
      <c r="BU7" s="23" t="s">
        <v>324</v>
      </c>
      <c r="BV7" s="23" t="s">
        <v>325</v>
      </c>
      <c r="BW7" s="23" t="s">
        <v>326</v>
      </c>
      <c r="BX7" s="23" t="s">
        <v>327</v>
      </c>
      <c r="BY7" s="23" t="s">
        <v>76</v>
      </c>
      <c r="BZ7" s="23" t="s">
        <v>82</v>
      </c>
      <c r="CA7" s="23" t="s">
        <v>331</v>
      </c>
      <c r="CB7" s="23" t="s">
        <v>332</v>
      </c>
      <c r="CC7" s="26"/>
      <c r="CD7" s="26"/>
      <c r="CE7" s="26"/>
      <c r="CF7" s="26"/>
      <c r="CG7" s="26"/>
      <c r="CH7" s="26"/>
      <c r="CI7" s="26"/>
    </row>
    <row r="8" spans="1:90" ht="94.5" customHeight="1">
      <c r="A8" s="15">
        <v>6</v>
      </c>
      <c r="B8" s="15" t="s">
        <v>97</v>
      </c>
      <c r="C8" s="16"/>
      <c r="D8" s="17"/>
      <c r="E8" s="17"/>
      <c r="F8" s="15"/>
      <c r="G8" s="15"/>
      <c r="H8" s="53"/>
      <c r="I8" s="15"/>
      <c r="J8" s="15"/>
      <c r="K8" s="17"/>
      <c r="L8" s="15"/>
      <c r="M8" s="15"/>
      <c r="N8" s="54"/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30"/>
      <c r="AZ8" s="30"/>
      <c r="BA8" s="30"/>
      <c r="BB8" s="30"/>
      <c r="BC8" s="30"/>
      <c r="BD8" s="30"/>
      <c r="BE8" s="30"/>
      <c r="BF8" s="30"/>
      <c r="BG8" s="18"/>
      <c r="BH8" s="18"/>
      <c r="BI8" s="18"/>
      <c r="BJ8" s="18"/>
      <c r="BK8" s="18"/>
      <c r="BL8" s="18"/>
      <c r="BM8" s="18"/>
      <c r="BN8" s="18"/>
      <c r="BO8" s="34"/>
      <c r="BP8" s="34"/>
      <c r="BQ8" s="34"/>
      <c r="BR8" s="34"/>
      <c r="BS8" s="34"/>
      <c r="BT8" s="34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6"/>
      <c r="CG8" s="26"/>
      <c r="CH8" s="26"/>
      <c r="CI8" s="26"/>
      <c r="CJ8" s="26"/>
      <c r="CK8" s="26"/>
      <c r="CL8" s="26"/>
    </row>
    <row r="9" spans="1:87" ht="133.5" customHeight="1">
      <c r="A9" s="38">
        <v>7</v>
      </c>
      <c r="B9" s="38" t="s">
        <v>104</v>
      </c>
      <c r="C9" s="39">
        <v>41330</v>
      </c>
      <c r="D9" s="40" t="s">
        <v>220</v>
      </c>
      <c r="E9" s="40" t="s">
        <v>105</v>
      </c>
      <c r="F9" s="41" t="s">
        <v>106</v>
      </c>
      <c r="G9" s="35" t="s">
        <v>107</v>
      </c>
      <c r="H9" s="55" t="s">
        <v>108</v>
      </c>
      <c r="I9" s="35" t="s">
        <v>109</v>
      </c>
      <c r="J9" s="35">
        <v>492841416</v>
      </c>
      <c r="K9" s="37" t="s">
        <v>110</v>
      </c>
      <c r="L9" s="35" t="s">
        <v>106</v>
      </c>
      <c r="M9" s="35" t="s">
        <v>111</v>
      </c>
      <c r="N9" s="56" t="s">
        <v>108</v>
      </c>
      <c r="O9" s="17" t="s">
        <v>337</v>
      </c>
      <c r="P9" s="19" t="s">
        <v>23</v>
      </c>
      <c r="Q9" s="19" t="s">
        <v>151</v>
      </c>
      <c r="R9" s="19" t="s">
        <v>193</v>
      </c>
      <c r="S9" s="19" t="s">
        <v>24</v>
      </c>
      <c r="T9" s="19" t="s">
        <v>153</v>
      </c>
      <c r="U9" s="19" t="s">
        <v>124</v>
      </c>
      <c r="V9" s="19" t="s">
        <v>141</v>
      </c>
      <c r="W9" s="19" t="s">
        <v>46</v>
      </c>
      <c r="X9" s="19" t="s">
        <v>143</v>
      </c>
      <c r="Y9" s="19" t="s">
        <v>144</v>
      </c>
      <c r="Z9" s="42" t="s">
        <v>47</v>
      </c>
      <c r="AA9" s="19" t="s">
        <v>84</v>
      </c>
      <c r="AB9" s="19" t="s">
        <v>249</v>
      </c>
      <c r="AC9" s="19" t="s">
        <v>48</v>
      </c>
      <c r="AD9" s="19" t="s">
        <v>49</v>
      </c>
      <c r="AE9" s="19" t="s">
        <v>251</v>
      </c>
      <c r="AF9" s="19" t="s">
        <v>146</v>
      </c>
      <c r="AG9" s="19" t="s">
        <v>263</v>
      </c>
      <c r="AH9" s="19" t="s">
        <v>266</v>
      </c>
      <c r="AI9" s="19" t="s">
        <v>268</v>
      </c>
      <c r="AJ9" s="19" t="s">
        <v>92</v>
      </c>
      <c r="AK9" s="19" t="s">
        <v>274</v>
      </c>
      <c r="AL9" s="19" t="s">
        <v>276</v>
      </c>
      <c r="AM9" s="19" t="s">
        <v>275</v>
      </c>
      <c r="AN9" s="19" t="s">
        <v>278</v>
      </c>
      <c r="AO9" s="19" t="s">
        <v>176</v>
      </c>
      <c r="AP9" s="19" t="s">
        <v>225</v>
      </c>
      <c r="AQ9" s="19" t="s">
        <v>50</v>
      </c>
      <c r="AR9" s="19" t="s">
        <v>51</v>
      </c>
      <c r="AS9" s="19" t="s">
        <v>172</v>
      </c>
      <c r="AT9" s="19" t="s">
        <v>52</v>
      </c>
      <c r="AU9" s="19" t="s">
        <v>101</v>
      </c>
      <c r="AV9" s="19" t="s">
        <v>53</v>
      </c>
      <c r="AW9" s="19" t="s">
        <v>195</v>
      </c>
      <c r="AX9" s="19" t="s">
        <v>154</v>
      </c>
      <c r="AY9" s="19" t="s">
        <v>301</v>
      </c>
      <c r="AZ9" s="19" t="s">
        <v>54</v>
      </c>
      <c r="BA9" s="19" t="s">
        <v>196</v>
      </c>
      <c r="BB9" s="43" t="s">
        <v>55</v>
      </c>
      <c r="BC9" s="23" t="s">
        <v>80</v>
      </c>
      <c r="BD9" s="23" t="s">
        <v>56</v>
      </c>
      <c r="BE9" s="23" t="s">
        <v>157</v>
      </c>
      <c r="BF9" s="33" t="s">
        <v>221</v>
      </c>
      <c r="BG9" s="23" t="s">
        <v>233</v>
      </c>
      <c r="BH9" s="23" t="s">
        <v>103</v>
      </c>
      <c r="BI9" s="23" t="s">
        <v>243</v>
      </c>
      <c r="BJ9" s="23" t="s">
        <v>58</v>
      </c>
      <c r="BK9" s="23" t="s">
        <v>173</v>
      </c>
      <c r="BL9" s="23" t="s">
        <v>160</v>
      </c>
      <c r="BM9" s="23" t="s">
        <v>161</v>
      </c>
      <c r="BN9" s="23" t="s">
        <v>253</v>
      </c>
      <c r="BO9" s="23" t="s">
        <v>317</v>
      </c>
      <c r="BP9" s="23" t="s">
        <v>319</v>
      </c>
      <c r="BQ9" s="23" t="s">
        <v>320</v>
      </c>
      <c r="BR9" s="23" t="s">
        <v>321</v>
      </c>
      <c r="BS9" s="23" t="s">
        <v>322</v>
      </c>
      <c r="BT9" s="23" t="s">
        <v>323</v>
      </c>
      <c r="BU9" s="23" t="s">
        <v>324</v>
      </c>
      <c r="BV9" s="23" t="s">
        <v>325</v>
      </c>
      <c r="BW9" s="23" t="s">
        <v>326</v>
      </c>
      <c r="BX9" s="23" t="s">
        <v>112</v>
      </c>
      <c r="BY9" s="23" t="s">
        <v>76</v>
      </c>
      <c r="BZ9" s="23" t="s">
        <v>329</v>
      </c>
      <c r="CA9" s="23" t="s">
        <v>330</v>
      </c>
      <c r="CB9" s="23" t="s">
        <v>333</v>
      </c>
      <c r="CC9" s="26"/>
      <c r="CD9" s="26"/>
      <c r="CE9" s="26"/>
      <c r="CF9" s="26"/>
      <c r="CG9" s="26"/>
      <c r="CH9" s="26"/>
      <c r="CI9" s="26"/>
    </row>
    <row r="10" spans="1:90" ht="96" customHeight="1">
      <c r="A10" s="38">
        <v>8</v>
      </c>
      <c r="B10" s="38" t="s">
        <v>113</v>
      </c>
      <c r="C10" s="39">
        <v>42367</v>
      </c>
      <c r="D10" s="40" t="s">
        <v>114</v>
      </c>
      <c r="E10" s="40" t="s">
        <v>115</v>
      </c>
      <c r="F10" s="44" t="s">
        <v>116</v>
      </c>
      <c r="G10" s="38" t="s">
        <v>116</v>
      </c>
      <c r="H10" s="57" t="s">
        <v>117</v>
      </c>
      <c r="I10" s="38" t="s">
        <v>118</v>
      </c>
      <c r="J10" s="38">
        <v>180965462</v>
      </c>
      <c r="K10" s="40" t="s">
        <v>119</v>
      </c>
      <c r="L10" s="38" t="s">
        <v>116</v>
      </c>
      <c r="M10" s="38" t="s">
        <v>116</v>
      </c>
      <c r="N10" s="45" t="s">
        <v>120</v>
      </c>
      <c r="O10" s="17" t="s">
        <v>337</v>
      </c>
      <c r="P10" s="23" t="s">
        <v>212</v>
      </c>
      <c r="Q10" s="23" t="s">
        <v>121</v>
      </c>
      <c r="R10" s="23" t="s">
        <v>122</v>
      </c>
      <c r="S10" s="23" t="s">
        <v>123</v>
      </c>
      <c r="T10" s="23" t="s">
        <v>124</v>
      </c>
      <c r="U10" s="23" t="s">
        <v>125</v>
      </c>
      <c r="V10" s="23" t="s">
        <v>126</v>
      </c>
      <c r="W10" s="23" t="s">
        <v>231</v>
      </c>
      <c r="X10" s="23" t="s">
        <v>235</v>
      </c>
      <c r="Y10" s="23" t="s">
        <v>238</v>
      </c>
      <c r="Z10" s="23" t="s">
        <v>127</v>
      </c>
      <c r="AA10" s="23" t="s">
        <v>244</v>
      </c>
      <c r="AB10" s="23" t="s">
        <v>250</v>
      </c>
      <c r="AC10" s="23" t="s">
        <v>242</v>
      </c>
      <c r="AD10" s="23" t="s">
        <v>230</v>
      </c>
      <c r="AE10" s="23" t="s">
        <v>258</v>
      </c>
      <c r="AF10" s="23" t="s">
        <v>261</v>
      </c>
      <c r="AG10" s="23" t="s">
        <v>262</v>
      </c>
      <c r="AH10" s="23" t="s">
        <v>267</v>
      </c>
      <c r="AI10" s="23" t="s">
        <v>128</v>
      </c>
      <c r="AJ10" s="23" t="s">
        <v>270</v>
      </c>
      <c r="AK10" s="23" t="s">
        <v>273</v>
      </c>
      <c r="AL10" s="23" t="s">
        <v>277</v>
      </c>
      <c r="AM10" s="23" t="s">
        <v>129</v>
      </c>
      <c r="AN10" s="23" t="s">
        <v>281</v>
      </c>
      <c r="AO10" s="23" t="s">
        <v>130</v>
      </c>
      <c r="AP10" s="23" t="s">
        <v>131</v>
      </c>
      <c r="AQ10" s="23" t="s">
        <v>288</v>
      </c>
      <c r="AR10" s="23" t="s">
        <v>292</v>
      </c>
      <c r="AS10" s="23" t="s">
        <v>210</v>
      </c>
      <c r="AT10" s="23" t="s">
        <v>211</v>
      </c>
      <c r="AU10" s="23" t="s">
        <v>294</v>
      </c>
      <c r="AV10" s="23" t="s">
        <v>296</v>
      </c>
      <c r="AW10" s="23" t="s">
        <v>297</v>
      </c>
      <c r="AX10" s="23" t="s">
        <v>132</v>
      </c>
      <c r="AY10" s="23" t="s">
        <v>300</v>
      </c>
      <c r="AZ10" s="23" t="s">
        <v>304</v>
      </c>
      <c r="BA10" s="23" t="s">
        <v>305</v>
      </c>
      <c r="BB10" s="23" t="s">
        <v>306</v>
      </c>
      <c r="BC10" s="23" t="s">
        <v>307</v>
      </c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</row>
    <row r="11" spans="1:90" ht="123" customHeight="1">
      <c r="A11" s="38">
        <v>9</v>
      </c>
      <c r="B11" s="46" t="s">
        <v>133</v>
      </c>
      <c r="C11" s="39">
        <v>43124</v>
      </c>
      <c r="D11" s="40" t="s">
        <v>134</v>
      </c>
      <c r="E11" s="58" t="s">
        <v>135</v>
      </c>
      <c r="F11" s="38">
        <v>885660077</v>
      </c>
      <c r="G11" s="38">
        <v>134646002</v>
      </c>
      <c r="H11" s="59"/>
      <c r="I11" s="38" t="s">
        <v>136</v>
      </c>
      <c r="J11" s="38">
        <v>368361023</v>
      </c>
      <c r="K11" s="40" t="s">
        <v>137</v>
      </c>
      <c r="L11" s="38">
        <v>885660077</v>
      </c>
      <c r="M11" s="38">
        <v>134646002</v>
      </c>
      <c r="N11" s="59"/>
      <c r="O11" s="17" t="s">
        <v>337</v>
      </c>
      <c r="P11" s="61" t="s">
        <v>138</v>
      </c>
      <c r="Q11" s="61" t="s">
        <v>139</v>
      </c>
      <c r="R11" s="61" t="s">
        <v>140</v>
      </c>
      <c r="S11" s="61" t="s">
        <v>124</v>
      </c>
      <c r="T11" s="62" t="s">
        <v>141</v>
      </c>
      <c r="U11" s="63" t="s">
        <v>142</v>
      </c>
      <c r="V11" s="64" t="s">
        <v>143</v>
      </c>
      <c r="W11" s="61" t="s">
        <v>144</v>
      </c>
      <c r="X11" s="61" t="s">
        <v>236</v>
      </c>
      <c r="Y11" s="61" t="s">
        <v>84</v>
      </c>
      <c r="Z11" s="61" t="s">
        <v>145</v>
      </c>
      <c r="AA11" s="61" t="s">
        <v>48</v>
      </c>
      <c r="AB11" s="61" t="s">
        <v>49</v>
      </c>
      <c r="AC11" s="61" t="s">
        <v>251</v>
      </c>
      <c r="AD11" s="61" t="s">
        <v>146</v>
      </c>
      <c r="AE11" s="61" t="s">
        <v>37</v>
      </c>
      <c r="AF11" s="61" t="s">
        <v>147</v>
      </c>
      <c r="AG11" s="61" t="s">
        <v>86</v>
      </c>
      <c r="AH11" s="61" t="s">
        <v>148</v>
      </c>
      <c r="AI11" s="61" t="s">
        <v>149</v>
      </c>
      <c r="AJ11" s="61" t="s">
        <v>150</v>
      </c>
      <c r="AK11" s="61" t="s">
        <v>272</v>
      </c>
      <c r="AL11" s="61" t="s">
        <v>23</v>
      </c>
      <c r="AM11" s="61" t="s">
        <v>151</v>
      </c>
      <c r="AN11" s="61" t="s">
        <v>193</v>
      </c>
      <c r="AO11" s="61" t="s">
        <v>152</v>
      </c>
      <c r="AP11" s="61" t="s">
        <v>153</v>
      </c>
      <c r="AQ11" s="61" t="s">
        <v>287</v>
      </c>
      <c r="AR11" s="61" t="s">
        <v>53</v>
      </c>
      <c r="AS11" s="61" t="s">
        <v>195</v>
      </c>
      <c r="AT11" s="61" t="s">
        <v>154</v>
      </c>
      <c r="AU11" s="61" t="s">
        <v>155</v>
      </c>
      <c r="AV11" s="61" t="s">
        <v>156</v>
      </c>
      <c r="AW11" s="61" t="s">
        <v>196</v>
      </c>
      <c r="AX11" s="61" t="s">
        <v>55</v>
      </c>
      <c r="AY11" s="61" t="s">
        <v>80</v>
      </c>
      <c r="AZ11" s="61" t="s">
        <v>56</v>
      </c>
      <c r="BA11" s="61" t="s">
        <v>157</v>
      </c>
      <c r="BB11" s="61" t="s">
        <v>57</v>
      </c>
      <c r="BC11" s="61" t="s">
        <v>233</v>
      </c>
      <c r="BD11" s="61" t="s">
        <v>158</v>
      </c>
      <c r="BE11" s="61" t="s">
        <v>159</v>
      </c>
      <c r="BF11" s="61" t="s">
        <v>160</v>
      </c>
      <c r="BG11" s="61" t="s">
        <v>161</v>
      </c>
      <c r="BH11" s="61" t="s">
        <v>255</v>
      </c>
      <c r="BI11" s="61" t="s">
        <v>162</v>
      </c>
      <c r="BJ11" s="61" t="s">
        <v>163</v>
      </c>
      <c r="BK11" s="61" t="s">
        <v>164</v>
      </c>
      <c r="BL11" s="61" t="s">
        <v>165</v>
      </c>
      <c r="BM11" s="61" t="s">
        <v>166</v>
      </c>
      <c r="BN11" s="61" t="s">
        <v>167</v>
      </c>
      <c r="BO11" s="61" t="s">
        <v>168</v>
      </c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26"/>
      <c r="CG11" s="26"/>
      <c r="CH11" s="26"/>
      <c r="CI11" s="26"/>
      <c r="CJ11" s="26"/>
      <c r="CK11" s="26"/>
      <c r="CL11" s="26"/>
    </row>
    <row r="12" spans="1:90" ht="123" customHeight="1">
      <c r="A12" s="38">
        <v>10</v>
      </c>
      <c r="B12" s="17" t="s">
        <v>339</v>
      </c>
      <c r="C12" s="39"/>
      <c r="D12" s="40"/>
      <c r="E12" s="65"/>
      <c r="F12" s="38"/>
      <c r="G12" s="38"/>
      <c r="H12" s="48"/>
      <c r="I12" s="38"/>
      <c r="J12" s="38"/>
      <c r="K12" s="58"/>
      <c r="L12" s="38"/>
      <c r="M12" s="38"/>
      <c r="N12" s="48"/>
      <c r="O12" s="60"/>
      <c r="P12" s="61"/>
      <c r="Q12" s="61"/>
      <c r="R12" s="61"/>
      <c r="S12" s="61"/>
      <c r="T12" s="62"/>
      <c r="U12" s="63"/>
      <c r="V12" s="64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6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26"/>
      <c r="CK12" s="26"/>
      <c r="CL12" s="26"/>
    </row>
    <row r="13" spans="1:90" ht="123" customHeight="1">
      <c r="A13" s="38">
        <v>11</v>
      </c>
      <c r="B13" s="17" t="s">
        <v>338</v>
      </c>
      <c r="C13" s="39"/>
      <c r="D13" s="40"/>
      <c r="E13" s="65"/>
      <c r="F13" s="38"/>
      <c r="G13" s="38"/>
      <c r="H13" s="48"/>
      <c r="I13" s="38"/>
      <c r="J13" s="38"/>
      <c r="K13" s="58"/>
      <c r="L13" s="38"/>
      <c r="M13" s="38"/>
      <c r="N13" s="48"/>
      <c r="O13" s="60"/>
      <c r="P13" s="61"/>
      <c r="Q13" s="61"/>
      <c r="R13" s="61"/>
      <c r="S13" s="61"/>
      <c r="T13" s="62"/>
      <c r="U13" s="63"/>
      <c r="V13" s="64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6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26"/>
      <c r="CK13" s="26"/>
      <c r="CL13" s="26"/>
    </row>
    <row r="14" spans="1:90" ht="123" customHeight="1">
      <c r="A14" s="38">
        <v>12</v>
      </c>
      <c r="B14" s="46" t="s">
        <v>177</v>
      </c>
      <c r="C14" s="39">
        <v>45043</v>
      </c>
      <c r="D14" s="40" t="s">
        <v>181</v>
      </c>
      <c r="E14" s="65" t="s">
        <v>178</v>
      </c>
      <c r="F14" s="38">
        <v>790287857</v>
      </c>
      <c r="G14" s="38"/>
      <c r="H14" s="48" t="s">
        <v>179</v>
      </c>
      <c r="I14" s="38" t="s">
        <v>180</v>
      </c>
      <c r="J14" s="38">
        <v>382683477</v>
      </c>
      <c r="K14" s="65" t="s">
        <v>27</v>
      </c>
      <c r="L14" s="38">
        <v>790287857</v>
      </c>
      <c r="M14" s="38"/>
      <c r="N14" s="48" t="s">
        <v>179</v>
      </c>
      <c r="O14" s="17" t="s">
        <v>337</v>
      </c>
      <c r="P14" s="61" t="s">
        <v>138</v>
      </c>
      <c r="Q14" s="61" t="s">
        <v>139</v>
      </c>
      <c r="R14" s="61" t="s">
        <v>140</v>
      </c>
      <c r="S14" s="61" t="s">
        <v>124</v>
      </c>
      <c r="T14" s="62" t="s">
        <v>141</v>
      </c>
      <c r="U14" s="63" t="s">
        <v>142</v>
      </c>
      <c r="V14" s="64" t="s">
        <v>143</v>
      </c>
      <c r="W14" s="61" t="s">
        <v>144</v>
      </c>
      <c r="X14" s="62" t="s">
        <v>84</v>
      </c>
      <c r="Y14" s="62" t="s">
        <v>237</v>
      </c>
      <c r="Z14" s="61" t="s">
        <v>145</v>
      </c>
      <c r="AA14" s="61" t="s">
        <v>48</v>
      </c>
      <c r="AB14" s="61" t="s">
        <v>251</v>
      </c>
      <c r="AC14" s="61" t="s">
        <v>23</v>
      </c>
      <c r="AD14" s="61" t="s">
        <v>151</v>
      </c>
      <c r="AE14" s="61" t="s">
        <v>193</v>
      </c>
      <c r="AF14" s="61" t="s">
        <v>152</v>
      </c>
      <c r="AG14" s="61" t="s">
        <v>153</v>
      </c>
      <c r="AH14" s="61" t="s">
        <v>171</v>
      </c>
      <c r="AI14" s="61" t="s">
        <v>51</v>
      </c>
      <c r="AJ14" s="61" t="s">
        <v>172</v>
      </c>
      <c r="AK14" s="61" t="s">
        <v>271</v>
      </c>
      <c r="AL14" s="61" t="s">
        <v>53</v>
      </c>
      <c r="AM14" s="61" t="s">
        <v>156</v>
      </c>
      <c r="AN14" s="61" t="s">
        <v>55</v>
      </c>
      <c r="AO14" s="61" t="s">
        <v>80</v>
      </c>
      <c r="AP14" s="61" t="s">
        <v>157</v>
      </c>
      <c r="AQ14" s="61" t="s">
        <v>57</v>
      </c>
      <c r="AR14" s="61" t="s">
        <v>233</v>
      </c>
      <c r="AS14" s="61" t="s">
        <v>158</v>
      </c>
      <c r="AT14" s="61" t="s">
        <v>159</v>
      </c>
      <c r="AU14" s="61" t="s">
        <v>173</v>
      </c>
      <c r="AV14" s="61" t="s">
        <v>160</v>
      </c>
      <c r="AW14" s="61" t="s">
        <v>161</v>
      </c>
      <c r="AX14" s="61" t="s">
        <v>299</v>
      </c>
      <c r="AY14" s="61" t="s">
        <v>255</v>
      </c>
      <c r="AZ14" s="61" t="s">
        <v>162</v>
      </c>
      <c r="BA14" s="61" t="s">
        <v>163</v>
      </c>
      <c r="BB14" s="61" t="s">
        <v>164</v>
      </c>
      <c r="BC14" s="61" t="s">
        <v>165</v>
      </c>
      <c r="BD14" s="61" t="s">
        <v>166</v>
      </c>
      <c r="BE14" s="61" t="s">
        <v>174</v>
      </c>
      <c r="BF14" s="61" t="s">
        <v>175</v>
      </c>
      <c r="BG14" s="61" t="s">
        <v>176</v>
      </c>
      <c r="BH14" s="61" t="s">
        <v>167</v>
      </c>
      <c r="BI14" s="61" t="s">
        <v>168</v>
      </c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26"/>
      <c r="CK14" s="26"/>
      <c r="CL14" s="26"/>
    </row>
    <row r="15" spans="1:89" ht="123" customHeight="1">
      <c r="A15" s="38">
        <v>13</v>
      </c>
      <c r="B15" s="46" t="s">
        <v>182</v>
      </c>
      <c r="C15" s="39">
        <v>45237</v>
      </c>
      <c r="D15" s="40" t="s">
        <v>197</v>
      </c>
      <c r="E15" s="65" t="s">
        <v>183</v>
      </c>
      <c r="F15" s="38">
        <v>730315100</v>
      </c>
      <c r="G15" s="38"/>
      <c r="H15" s="48" t="s">
        <v>184</v>
      </c>
      <c r="I15" s="38" t="s">
        <v>185</v>
      </c>
      <c r="J15" s="38">
        <v>291128177</v>
      </c>
      <c r="K15" s="65" t="s">
        <v>183</v>
      </c>
      <c r="L15" s="38">
        <v>730315100</v>
      </c>
      <c r="M15" s="38"/>
      <c r="N15" s="48" t="s">
        <v>184</v>
      </c>
      <c r="O15" s="17" t="s">
        <v>337</v>
      </c>
      <c r="P15" s="61" t="s">
        <v>138</v>
      </c>
      <c r="Q15" s="61" t="s">
        <v>139</v>
      </c>
      <c r="R15" s="61" t="s">
        <v>140</v>
      </c>
      <c r="S15" s="61" t="s">
        <v>124</v>
      </c>
      <c r="T15" s="62" t="s">
        <v>141</v>
      </c>
      <c r="U15" s="63" t="s">
        <v>142</v>
      </c>
      <c r="V15" s="64" t="s">
        <v>143</v>
      </c>
      <c r="W15" s="61" t="s">
        <v>144</v>
      </c>
      <c r="X15" s="61" t="s">
        <v>216</v>
      </c>
      <c r="Y15" s="61" t="s">
        <v>217</v>
      </c>
      <c r="Z15" s="62" t="s">
        <v>84</v>
      </c>
      <c r="AA15" s="61" t="s">
        <v>145</v>
      </c>
      <c r="AB15" s="61" t="s">
        <v>48</v>
      </c>
      <c r="AC15" s="61" t="s">
        <v>49</v>
      </c>
      <c r="AD15" s="61" t="s">
        <v>251</v>
      </c>
      <c r="AE15" s="61" t="s">
        <v>146</v>
      </c>
      <c r="AF15" s="61" t="s">
        <v>186</v>
      </c>
      <c r="AG15" s="61" t="s">
        <v>187</v>
      </c>
      <c r="AH15" s="61" t="s">
        <v>37</v>
      </c>
      <c r="AI15" s="61" t="s">
        <v>147</v>
      </c>
      <c r="AJ15" s="61" t="s">
        <v>86</v>
      </c>
      <c r="AK15" s="61" t="s">
        <v>188</v>
      </c>
      <c r="AL15" s="61" t="s">
        <v>189</v>
      </c>
      <c r="AM15" s="61" t="s">
        <v>87</v>
      </c>
      <c r="AN15" s="61" t="s">
        <v>88</v>
      </c>
      <c r="AO15" s="61" t="s">
        <v>169</v>
      </c>
      <c r="AP15" s="61" t="s">
        <v>89</v>
      </c>
      <c r="AQ15" s="61" t="s">
        <v>90</v>
      </c>
      <c r="AR15" s="61" t="s">
        <v>170</v>
      </c>
      <c r="AS15" s="61" t="s">
        <v>148</v>
      </c>
      <c r="AT15" s="61" t="s">
        <v>190</v>
      </c>
      <c r="AU15" s="61" t="s">
        <v>91</v>
      </c>
      <c r="AV15" s="61" t="s">
        <v>149</v>
      </c>
      <c r="AW15" s="61" t="s">
        <v>191</v>
      </c>
      <c r="AX15" s="61" t="s">
        <v>192</v>
      </c>
      <c r="AY15" s="61" t="s">
        <v>23</v>
      </c>
      <c r="AZ15" s="61" t="s">
        <v>151</v>
      </c>
      <c r="BA15" s="61" t="s">
        <v>193</v>
      </c>
      <c r="BB15" s="61" t="s">
        <v>152</v>
      </c>
      <c r="BC15" s="61" t="s">
        <v>153</v>
      </c>
      <c r="BD15" s="61" t="s">
        <v>194</v>
      </c>
      <c r="BE15" s="61" t="s">
        <v>51</v>
      </c>
      <c r="BF15" s="61" t="s">
        <v>172</v>
      </c>
      <c r="BG15" s="61" t="s">
        <v>52</v>
      </c>
      <c r="BH15" s="61" t="s">
        <v>286</v>
      </c>
      <c r="BI15" s="61" t="s">
        <v>53</v>
      </c>
      <c r="BJ15" s="61" t="s">
        <v>195</v>
      </c>
      <c r="BK15" s="61" t="s">
        <v>154</v>
      </c>
      <c r="BL15" s="61" t="s">
        <v>78</v>
      </c>
      <c r="BM15" s="61" t="s">
        <v>156</v>
      </c>
      <c r="BN15" s="61" t="s">
        <v>196</v>
      </c>
      <c r="BO15" s="61" t="s">
        <v>55</v>
      </c>
      <c r="BP15" s="61" t="s">
        <v>80</v>
      </c>
      <c r="BQ15" s="61" t="s">
        <v>56</v>
      </c>
      <c r="BR15" s="61" t="s">
        <v>157</v>
      </c>
      <c r="BS15" s="61" t="s">
        <v>57</v>
      </c>
      <c r="BT15" s="61" t="s">
        <v>233</v>
      </c>
      <c r="BU15" s="61" t="s">
        <v>158</v>
      </c>
      <c r="BV15" s="61" t="s">
        <v>243</v>
      </c>
      <c r="BW15" s="61" t="s">
        <v>58</v>
      </c>
      <c r="BX15" s="61" t="s">
        <v>173</v>
      </c>
      <c r="BY15" s="61" t="s">
        <v>160</v>
      </c>
      <c r="BZ15" s="61" t="s">
        <v>161</v>
      </c>
      <c r="CA15" s="61" t="s">
        <v>299</v>
      </c>
      <c r="CB15" s="61" t="s">
        <v>255</v>
      </c>
      <c r="CC15" s="61" t="s">
        <v>162</v>
      </c>
      <c r="CD15" s="61" t="s">
        <v>163</v>
      </c>
      <c r="CE15" s="61" t="s">
        <v>164</v>
      </c>
      <c r="CF15" s="61" t="s">
        <v>165</v>
      </c>
      <c r="CG15" s="61" t="s">
        <v>166</v>
      </c>
      <c r="CH15" s="61" t="s">
        <v>174</v>
      </c>
      <c r="CI15" s="61" t="s">
        <v>175</v>
      </c>
      <c r="CJ15" s="61" t="s">
        <v>167</v>
      </c>
      <c r="CK15" s="61" t="s">
        <v>168</v>
      </c>
    </row>
    <row r="16" spans="1:89" ht="123" customHeight="1">
      <c r="A16" s="38">
        <v>14</v>
      </c>
      <c r="B16" s="46" t="s">
        <v>198</v>
      </c>
      <c r="C16" s="39">
        <v>45259</v>
      </c>
      <c r="D16" s="40" t="s">
        <v>203</v>
      </c>
      <c r="E16" s="65" t="s">
        <v>199</v>
      </c>
      <c r="F16" s="40">
        <v>667018227</v>
      </c>
      <c r="G16" s="38"/>
      <c r="H16" s="48" t="s">
        <v>200</v>
      </c>
      <c r="I16" s="38" t="s">
        <v>201</v>
      </c>
      <c r="J16" s="38">
        <v>650975178</v>
      </c>
      <c r="K16" s="65" t="s">
        <v>202</v>
      </c>
      <c r="L16" s="40">
        <v>667018227</v>
      </c>
      <c r="M16" s="38"/>
      <c r="N16" s="48" t="s">
        <v>200</v>
      </c>
      <c r="O16" s="17" t="s">
        <v>337</v>
      </c>
      <c r="P16" s="61" t="s">
        <v>138</v>
      </c>
      <c r="Q16" s="61" t="s">
        <v>139</v>
      </c>
      <c r="R16" s="61" t="s">
        <v>140</v>
      </c>
      <c r="S16" s="61" t="s">
        <v>124</v>
      </c>
      <c r="T16" s="62" t="s">
        <v>141</v>
      </c>
      <c r="U16" s="63" t="s">
        <v>142</v>
      </c>
      <c r="V16" s="64" t="s">
        <v>143</v>
      </c>
      <c r="W16" s="61" t="s">
        <v>144</v>
      </c>
      <c r="X16" s="61" t="s">
        <v>216</v>
      </c>
      <c r="Y16" s="61" t="s">
        <v>217</v>
      </c>
      <c r="Z16" s="62" t="s">
        <v>84</v>
      </c>
      <c r="AA16" s="61" t="s">
        <v>23</v>
      </c>
      <c r="AB16" s="61" t="s">
        <v>151</v>
      </c>
      <c r="AC16" s="61" t="s">
        <v>193</v>
      </c>
      <c r="AD16" s="61" t="s">
        <v>152</v>
      </c>
      <c r="AE16" s="61" t="s">
        <v>153</v>
      </c>
      <c r="AF16" s="61" t="s">
        <v>194</v>
      </c>
      <c r="AG16" s="61" t="s">
        <v>51</v>
      </c>
      <c r="AH16" s="61" t="s">
        <v>172</v>
      </c>
      <c r="AI16" s="61" t="s">
        <v>52</v>
      </c>
      <c r="AJ16" s="61" t="s">
        <v>271</v>
      </c>
      <c r="AK16" s="61" t="s">
        <v>53</v>
      </c>
      <c r="AL16" s="61" t="s">
        <v>195</v>
      </c>
      <c r="AM16" s="61" t="s">
        <v>154</v>
      </c>
      <c r="AN16" s="61" t="s">
        <v>78</v>
      </c>
      <c r="AO16" s="61" t="s">
        <v>156</v>
      </c>
      <c r="AP16" s="61" t="s">
        <v>196</v>
      </c>
      <c r="AQ16" s="61" t="s">
        <v>55</v>
      </c>
      <c r="AR16" s="61" t="s">
        <v>80</v>
      </c>
      <c r="AS16" s="61" t="s">
        <v>56</v>
      </c>
      <c r="AT16" s="61" t="s">
        <v>157</v>
      </c>
      <c r="AU16" s="61" t="s">
        <v>57</v>
      </c>
      <c r="AV16" s="61" t="s">
        <v>233</v>
      </c>
      <c r="AW16" s="61" t="s">
        <v>158</v>
      </c>
      <c r="AX16" s="61" t="s">
        <v>159</v>
      </c>
      <c r="AY16" s="61" t="s">
        <v>58</v>
      </c>
      <c r="AZ16" s="61" t="s">
        <v>173</v>
      </c>
      <c r="BA16" s="61" t="s">
        <v>160</v>
      </c>
      <c r="BB16" s="61" t="s">
        <v>161</v>
      </c>
      <c r="BC16" s="61" t="s">
        <v>255</v>
      </c>
      <c r="BD16" s="61" t="s">
        <v>162</v>
      </c>
      <c r="BE16" s="61" t="s">
        <v>163</v>
      </c>
      <c r="BF16" s="61" t="s">
        <v>164</v>
      </c>
      <c r="BG16" s="61" t="s">
        <v>165</v>
      </c>
      <c r="BH16" s="61" t="s">
        <v>166</v>
      </c>
      <c r="BI16" s="61" t="s">
        <v>174</v>
      </c>
      <c r="BJ16" s="61" t="s">
        <v>175</v>
      </c>
      <c r="BK16" s="61" t="s">
        <v>167</v>
      </c>
      <c r="BL16" s="61" t="s">
        <v>168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26"/>
      <c r="CK16" s="26"/>
    </row>
    <row r="17" spans="1:89" ht="123" customHeight="1">
      <c r="A17" s="38">
        <v>15</v>
      </c>
      <c r="B17" s="46" t="s">
        <v>204</v>
      </c>
      <c r="C17" s="39">
        <v>45330</v>
      </c>
      <c r="D17" s="40" t="s">
        <v>205</v>
      </c>
      <c r="E17" s="65" t="s">
        <v>206</v>
      </c>
      <c r="F17" s="40">
        <v>507011495</v>
      </c>
      <c r="G17" s="38"/>
      <c r="H17" s="48" t="s">
        <v>207</v>
      </c>
      <c r="I17" s="38" t="s">
        <v>208</v>
      </c>
      <c r="J17" s="38">
        <v>180247809</v>
      </c>
      <c r="K17" s="65" t="s">
        <v>206</v>
      </c>
      <c r="L17" s="40">
        <v>507011495</v>
      </c>
      <c r="M17" s="38"/>
      <c r="N17" s="48" t="s">
        <v>207</v>
      </c>
      <c r="O17" s="17" t="s">
        <v>337</v>
      </c>
      <c r="P17" s="61" t="s">
        <v>138</v>
      </c>
      <c r="Q17" s="61" t="s">
        <v>139</v>
      </c>
      <c r="R17" s="61" t="s">
        <v>140</v>
      </c>
      <c r="S17" s="61" t="s">
        <v>124</v>
      </c>
      <c r="T17" s="62" t="s">
        <v>141</v>
      </c>
      <c r="U17" s="63" t="s">
        <v>142</v>
      </c>
      <c r="V17" s="64" t="s">
        <v>143</v>
      </c>
      <c r="W17" s="61" t="s">
        <v>144</v>
      </c>
      <c r="X17" s="61" t="s">
        <v>216</v>
      </c>
      <c r="Y17" s="62" t="s">
        <v>84</v>
      </c>
      <c r="Z17" s="62" t="s">
        <v>209</v>
      </c>
      <c r="AA17" s="23" t="s">
        <v>242</v>
      </c>
      <c r="AB17" s="23" t="s">
        <v>252</v>
      </c>
      <c r="AC17" s="61" t="s">
        <v>145</v>
      </c>
      <c r="AD17" s="61" t="s">
        <v>48</v>
      </c>
      <c r="AE17" s="61" t="s">
        <v>251</v>
      </c>
      <c r="AF17" s="61" t="s">
        <v>37</v>
      </c>
      <c r="AG17" s="61" t="s">
        <v>147</v>
      </c>
      <c r="AH17" s="61" t="s">
        <v>86</v>
      </c>
      <c r="AI17" s="61" t="s">
        <v>87</v>
      </c>
      <c r="AJ17" s="61" t="s">
        <v>88</v>
      </c>
      <c r="AK17" s="61" t="s">
        <v>169</v>
      </c>
      <c r="AL17" s="61" t="s">
        <v>89</v>
      </c>
      <c r="AM17" s="61" t="s">
        <v>90</v>
      </c>
      <c r="AN17" s="61" t="s">
        <v>170</v>
      </c>
      <c r="AO17" s="61" t="s">
        <v>148</v>
      </c>
      <c r="AP17" s="61" t="s">
        <v>91</v>
      </c>
      <c r="AQ17" s="61" t="s">
        <v>23</v>
      </c>
      <c r="AR17" s="61" t="s">
        <v>151</v>
      </c>
      <c r="AS17" s="61" t="s">
        <v>152</v>
      </c>
      <c r="AT17" s="61" t="s">
        <v>153</v>
      </c>
      <c r="AU17" s="61" t="s">
        <v>57</v>
      </c>
      <c r="AV17" s="61" t="s">
        <v>233</v>
      </c>
      <c r="AW17" s="61" t="s">
        <v>158</v>
      </c>
      <c r="AX17" s="61" t="s">
        <v>159</v>
      </c>
      <c r="AY17" s="61" t="s">
        <v>173</v>
      </c>
      <c r="AZ17" s="61" t="s">
        <v>160</v>
      </c>
      <c r="BA17" s="61" t="s">
        <v>161</v>
      </c>
      <c r="BB17" s="61" t="s">
        <v>162</v>
      </c>
      <c r="BC17" s="61" t="s">
        <v>163</v>
      </c>
      <c r="BD17" s="61" t="s">
        <v>164</v>
      </c>
      <c r="BE17" s="61" t="s">
        <v>165</v>
      </c>
      <c r="BF17" s="61" t="s">
        <v>166</v>
      </c>
      <c r="BG17" s="61" t="s">
        <v>174</v>
      </c>
      <c r="BH17" s="61" t="s">
        <v>167</v>
      </c>
      <c r="BI17" s="61" t="s">
        <v>168</v>
      </c>
      <c r="CC17" s="67"/>
      <c r="CD17" s="67"/>
      <c r="CE17" s="67"/>
      <c r="CF17" s="67"/>
      <c r="CG17" s="67"/>
      <c r="CH17" s="67"/>
      <c r="CI17" s="67"/>
      <c r="CJ17" s="26"/>
      <c r="CK17" s="26"/>
    </row>
    <row r="18" spans="1:89" ht="15">
      <c r="A18" s="49"/>
      <c r="B18" s="49"/>
      <c r="C18" s="3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</row>
    <row r="19" spans="17:18" ht="15">
      <c r="Q19" s="50"/>
      <c r="R19" s="1"/>
    </row>
    <row r="20" spans="17:18" ht="15">
      <c r="Q20" s="51"/>
      <c r="R20" s="1"/>
    </row>
    <row r="21" spans="17:18" ht="15">
      <c r="Q21" s="51"/>
      <c r="R21" s="1"/>
    </row>
    <row r="22" spans="17:18" ht="15">
      <c r="Q22" s="51"/>
      <c r="R22" s="1"/>
    </row>
    <row r="23" spans="17:18" ht="15">
      <c r="Q23" s="51"/>
      <c r="R23" s="1"/>
    </row>
    <row r="24" spans="17:18" ht="15">
      <c r="Q24" s="51"/>
      <c r="R24" s="1"/>
    </row>
    <row r="25" spans="17:18" ht="15">
      <c r="Q25" s="51"/>
      <c r="R25" s="1"/>
    </row>
    <row r="26" spans="17:18" ht="15">
      <c r="Q26" s="51"/>
      <c r="R26" s="1"/>
    </row>
    <row r="27" spans="17:18" ht="15">
      <c r="Q27" s="51"/>
      <c r="R27" s="1"/>
    </row>
    <row r="28" spans="17:18" ht="15">
      <c r="Q28" s="51"/>
      <c r="R28" s="1"/>
    </row>
    <row r="29" spans="17:18" ht="15">
      <c r="Q29" s="51"/>
      <c r="R29" s="1"/>
    </row>
    <row r="30" spans="17:18" ht="15">
      <c r="Q30" s="51"/>
      <c r="R30" s="1"/>
    </row>
    <row r="31" spans="17:18" ht="15">
      <c r="Q31" s="51"/>
      <c r="R31" s="1"/>
    </row>
    <row r="32" spans="17:18" ht="15">
      <c r="Q32" s="51"/>
      <c r="R32" s="1"/>
    </row>
    <row r="33" spans="17:18" ht="15">
      <c r="Q33" s="51"/>
      <c r="R33" s="1"/>
    </row>
    <row r="34" spans="17:18" ht="15">
      <c r="Q34" s="51"/>
      <c r="R34" s="1"/>
    </row>
    <row r="35" spans="17:18" ht="15">
      <c r="Q35" s="51"/>
      <c r="R35" s="1"/>
    </row>
    <row r="36" spans="17:18" ht="15">
      <c r="Q36" s="51"/>
      <c r="R36" s="1"/>
    </row>
    <row r="37" spans="17:18" ht="15">
      <c r="Q37" s="51"/>
      <c r="R37" s="1"/>
    </row>
    <row r="38" spans="17:18" ht="15">
      <c r="Q38" s="51"/>
      <c r="R38" s="1"/>
    </row>
    <row r="39" spans="17:18" ht="15">
      <c r="Q39" s="51"/>
      <c r="R39" s="1"/>
    </row>
    <row r="40" spans="17:18" ht="15">
      <c r="Q40" s="51"/>
      <c r="R40" s="1"/>
    </row>
    <row r="41" spans="17:18" ht="15">
      <c r="Q41" s="51"/>
      <c r="R41" s="1"/>
    </row>
    <row r="42" spans="17:18" ht="15">
      <c r="Q42" s="51"/>
      <c r="R42" s="1"/>
    </row>
    <row r="43" spans="17:18" ht="15">
      <c r="Q43" s="51"/>
      <c r="R43" s="1"/>
    </row>
    <row r="44" spans="17:18" ht="15">
      <c r="Q44" s="51"/>
      <c r="R44" s="1"/>
    </row>
    <row r="45" spans="17:18" ht="15">
      <c r="Q45" s="51"/>
      <c r="R45" s="1"/>
    </row>
    <row r="46" ht="15">
      <c r="Q46" s="51"/>
    </row>
    <row r="47" ht="15">
      <c r="Q47" s="51"/>
    </row>
    <row r="48" ht="15">
      <c r="Q48" s="51"/>
    </row>
    <row r="49" ht="15">
      <c r="Q49" s="51"/>
    </row>
    <row r="50" ht="15">
      <c r="Q50" s="51"/>
    </row>
    <row r="51" ht="15">
      <c r="Q51" s="51"/>
    </row>
    <row r="52" ht="15">
      <c r="Q52" s="51"/>
    </row>
    <row r="53" ht="15">
      <c r="Q53" s="51"/>
    </row>
    <row r="54" ht="15">
      <c r="Q54" s="51"/>
    </row>
    <row r="55" ht="15">
      <c r="Q55" s="51"/>
    </row>
    <row r="56" ht="15">
      <c r="Q56" s="51"/>
    </row>
    <row r="57" ht="15">
      <c r="Q57" s="51"/>
    </row>
  </sheetData>
  <sheetProtection sheet="1" objects="1" scenarios="1"/>
  <mergeCells count="2">
    <mergeCell ref="A1:P1"/>
    <mergeCell ref="P2:AV2"/>
  </mergeCells>
  <hyperlinks>
    <hyperlink ref="H3" r:id="rId1" display="tarnow@trans-formers.com.pl"/>
    <hyperlink ref="N3" r:id="rId2" display="przemysl@trans-formers.com.pl"/>
    <hyperlink ref="H4" r:id="rId3" display="b-dybek@wp.pl"/>
    <hyperlink ref="N4" r:id="rId4" display="b-dybek@wp.pl"/>
    <hyperlink ref="H5" r:id="rId5" display="biuro@eko-line.eu"/>
    <hyperlink ref="N5" r:id="rId6" display="biuro@eko-line.eu"/>
    <hyperlink ref="H9" r:id="rId7" display="pukemopol@pumpol.pl"/>
    <hyperlink ref="N9" r:id="rId8" display="pukemopol@pumpol.pl"/>
    <hyperlink ref="H10" r:id="rId9" display="zgk.spzoo@op.pl&#10;"/>
    <hyperlink ref="H14" r:id="rId10" display="izebela397@interia.pl"/>
    <hyperlink ref="N14" r:id="rId11" display="izebela397@interia.pl"/>
    <hyperlink ref="H15" r:id="rId12" display="biuro.chmielow@pwolejarczyk.pl"/>
    <hyperlink ref="N15" r:id="rId13" display="biuro.chmielow@pwolejarczyk.pl"/>
    <hyperlink ref="H16" r:id="rId14" display="biuro@masterlubaczow.pl"/>
    <hyperlink ref="N16" r:id="rId15" display="biuro@masterlubaczow.pl"/>
    <hyperlink ref="H17" r:id="rId16" display="jerzy@ekowtor.net"/>
    <hyperlink ref="N17" r:id="rId17" display="jerzy@ekowtor.net"/>
  </hyperlinks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="115" zoomScaleNormal="115" zoomScalePageLayoutView="0" workbookViewId="0" topLeftCell="A1">
      <selection activeCell="K1" sqref="K1"/>
    </sheetView>
  </sheetViews>
  <sheetFormatPr defaultColWidth="8.296875" defaultRowHeight="14.25"/>
  <cols>
    <col min="1" max="1" width="6.3984375" style="0" customWidth="1"/>
    <col min="2" max="2" width="10.5" style="0" customWidth="1"/>
    <col min="3" max="4" width="8.19921875" style="0" customWidth="1"/>
    <col min="5" max="5" width="13.59765625" style="0" customWidth="1"/>
    <col min="6" max="6" width="8.19921875" style="0" customWidth="1"/>
    <col min="7" max="8" width="10.59765625" style="0" customWidth="1"/>
    <col min="9" max="9" width="11.5" style="0" customWidth="1"/>
    <col min="10" max="10" width="16.8984375" style="0" customWidth="1"/>
    <col min="11" max="14" width="8.19921875" style="0" customWidth="1"/>
    <col min="15" max="15" width="8.19921875" style="0" hidden="1" customWidth="1"/>
    <col min="16" max="16384" width="8.19921875" style="0" customWidth="1"/>
  </cols>
  <sheetData>
    <row r="1" spans="2:13" ht="65.25" customHeight="1">
      <c r="B1" s="75" t="s">
        <v>59</v>
      </c>
      <c r="C1" s="75"/>
      <c r="D1" s="75"/>
      <c r="E1" s="75"/>
      <c r="F1" s="75"/>
      <c r="G1" s="75"/>
      <c r="H1" s="75"/>
      <c r="I1" s="75"/>
      <c r="J1" s="2" t="s">
        <v>60</v>
      </c>
      <c r="K1" s="3">
        <v>11</v>
      </c>
      <c r="L1" s="4"/>
      <c r="M1" s="4"/>
    </row>
    <row r="3" spans="7:9" ht="15">
      <c r="G3" s="5" t="s">
        <v>61</v>
      </c>
      <c r="H3" s="76">
        <f ca="1">TODAY()</f>
        <v>45401</v>
      </c>
      <c r="I3" s="76"/>
    </row>
    <row r="5" spans="1:9" ht="49.5" customHeight="1">
      <c r="A5" s="77" t="s">
        <v>62</v>
      </c>
      <c r="B5" s="77"/>
      <c r="C5" s="77"/>
      <c r="D5" s="77"/>
      <c r="E5" s="77"/>
      <c r="F5" s="77"/>
      <c r="G5" s="77"/>
      <c r="H5" s="77"/>
      <c r="I5" s="77"/>
    </row>
    <row r="7" spans="1:6" ht="15">
      <c r="A7" t="s">
        <v>63</v>
      </c>
      <c r="B7" s="6">
        <f>VLOOKUP(K1,REJESTR!A3:CK18,3,)</f>
        <v>0</v>
      </c>
      <c r="C7" s="78" t="s">
        <v>64</v>
      </c>
      <c r="D7" s="78"/>
      <c r="E7" s="78"/>
      <c r="F7" s="7" t="str">
        <f>VLOOKUP(K1,REJESTR!A3:CK18,2,)</f>
        <v>wykreślony
19.04.2024 r.</v>
      </c>
    </row>
    <row r="8" ht="14.25">
      <c r="A8" t="s">
        <v>65</v>
      </c>
    </row>
    <row r="10" ht="14.25">
      <c r="A10" t="s">
        <v>66</v>
      </c>
    </row>
    <row r="11" spans="1:9" ht="15">
      <c r="A11" s="71">
        <f>VLOOKUP(K1,REJESTR!A3:CK18,4,)</f>
        <v>0</v>
      </c>
      <c r="B11" s="71"/>
      <c r="C11" s="71"/>
      <c r="D11" s="71"/>
      <c r="E11" s="71"/>
      <c r="F11" s="71"/>
      <c r="G11" s="71"/>
      <c r="H11" s="71"/>
      <c r="I11" s="71"/>
    </row>
    <row r="13" ht="14.25">
      <c r="A13" t="s">
        <v>67</v>
      </c>
    </row>
    <row r="14" spans="2:8" ht="15">
      <c r="B14" s="71">
        <f>VLOOKUP(K1,REJESTR!A3:CK18,5)</f>
        <v>0</v>
      </c>
      <c r="C14" s="71"/>
      <c r="D14" s="71"/>
      <c r="E14" s="71"/>
      <c r="F14" s="71"/>
      <c r="G14" s="71"/>
      <c r="H14" s="71"/>
    </row>
    <row r="16" spans="1:4" ht="15">
      <c r="A16" t="s">
        <v>68</v>
      </c>
      <c r="C16" s="71">
        <f>VLOOKUP(K1,REJESTR!A3:CK18,9)</f>
        <v>0</v>
      </c>
      <c r="D16" s="71"/>
    </row>
    <row r="18" spans="1:4" ht="15">
      <c r="A18" t="s">
        <v>69</v>
      </c>
      <c r="C18" s="72">
        <f>VLOOKUP(K1,REJESTR!A3:CK18,10)</f>
        <v>0</v>
      </c>
      <c r="D18" s="72"/>
    </row>
    <row r="20" ht="14.25">
      <c r="A20" t="s">
        <v>70</v>
      </c>
    </row>
    <row r="21" spans="1:9" ht="15" customHeight="1">
      <c r="A21" s="73">
        <f>VLOOKUP(K1,REJESTR!A3:CK18,11)</f>
        <v>0</v>
      </c>
      <c r="B21" s="73"/>
      <c r="C21" s="73"/>
      <c r="D21" s="73"/>
      <c r="E21" s="73"/>
      <c r="F21" s="73"/>
      <c r="G21" s="73"/>
      <c r="H21" s="73"/>
      <c r="I21" s="73"/>
    </row>
    <row r="23" ht="14.25">
      <c r="A23" t="s">
        <v>71</v>
      </c>
    </row>
    <row r="24" spans="2:8" ht="33" customHeight="1">
      <c r="B24" s="74">
        <f>VLOOKUP(K1,REJESTR!A3:CK18,15)</f>
        <v>0</v>
      </c>
      <c r="C24" s="74"/>
      <c r="D24" s="74"/>
      <c r="E24" s="74"/>
      <c r="F24" s="74"/>
      <c r="G24" s="74"/>
      <c r="H24" s="74"/>
    </row>
    <row r="26" ht="14.25">
      <c r="A26" t="s">
        <v>72</v>
      </c>
    </row>
    <row r="27" ht="4.5" customHeight="1"/>
    <row r="28" spans="1:15" ht="9.75" customHeight="1">
      <c r="A28" s="13">
        <f>VLOOKUP($K$1,REJESTR!$A$3:$CZ$18,O28)</f>
        <v>0</v>
      </c>
      <c r="J28" s="9">
        <v>0</v>
      </c>
      <c r="O28">
        <v>16</v>
      </c>
    </row>
    <row r="29" spans="1:15" ht="9.75" customHeight="1">
      <c r="A29" s="13">
        <f>VLOOKUP($K$1,REJESTR!$A$3:$CZ$18,O29)</f>
        <v>0</v>
      </c>
      <c r="O29">
        <f>+O28+1</f>
        <v>17</v>
      </c>
    </row>
    <row r="30" spans="1:15" ht="9.75" customHeight="1">
      <c r="A30" s="13">
        <f>VLOOKUP($K$1,REJESTR!$A$3:$CZ$18,O30)</f>
        <v>0</v>
      </c>
      <c r="O30">
        <f aca="true" t="shared" si="0" ref="O30:O93">+O29+1</f>
        <v>18</v>
      </c>
    </row>
    <row r="31" spans="1:15" ht="9.75" customHeight="1">
      <c r="A31" s="13">
        <f>VLOOKUP($K$1,REJESTR!$A$3:$CZ$18,O31)</f>
        <v>0</v>
      </c>
      <c r="O31">
        <f t="shared" si="0"/>
        <v>19</v>
      </c>
    </row>
    <row r="32" spans="1:15" ht="9.75" customHeight="1">
      <c r="A32" s="13">
        <f>VLOOKUP($K$1,REJESTR!$A$3:$CZ$18,O32)</f>
        <v>0</v>
      </c>
      <c r="O32">
        <f t="shared" si="0"/>
        <v>20</v>
      </c>
    </row>
    <row r="33" spans="1:15" ht="9.75" customHeight="1">
      <c r="A33" s="13">
        <f>VLOOKUP($K$1,REJESTR!$A$3:$CZ$18,O33)</f>
        <v>0</v>
      </c>
      <c r="O33">
        <f t="shared" si="0"/>
        <v>21</v>
      </c>
    </row>
    <row r="34" spans="1:15" ht="9.75" customHeight="1">
      <c r="A34" s="13">
        <f>VLOOKUP($K$1,REJESTR!$A$3:$CZ$18,O34)</f>
        <v>0</v>
      </c>
      <c r="O34">
        <f t="shared" si="0"/>
        <v>22</v>
      </c>
    </row>
    <row r="35" spans="1:15" ht="9.75" customHeight="1">
      <c r="A35" s="13">
        <f>VLOOKUP($K$1,REJESTR!$A$3:$CZ$18,O35)</f>
        <v>0</v>
      </c>
      <c r="O35">
        <f t="shared" si="0"/>
        <v>23</v>
      </c>
    </row>
    <row r="36" spans="1:15" ht="9.75" customHeight="1">
      <c r="A36" s="13">
        <f>VLOOKUP($K$1,REJESTR!$A$3:$CZ$18,O36)</f>
        <v>0</v>
      </c>
      <c r="O36">
        <f t="shared" si="0"/>
        <v>24</v>
      </c>
    </row>
    <row r="37" spans="1:15" ht="9.75" customHeight="1">
      <c r="A37" s="13">
        <f>VLOOKUP($K$1,REJESTR!$A$3:$CZ$18,O37)</f>
        <v>0</v>
      </c>
      <c r="O37">
        <f t="shared" si="0"/>
        <v>25</v>
      </c>
    </row>
    <row r="38" spans="1:15" ht="9.75" customHeight="1">
      <c r="A38" s="13">
        <f>VLOOKUP($K$1,REJESTR!$A$3:$CZ$18,O38)</f>
        <v>0</v>
      </c>
      <c r="O38">
        <f t="shared" si="0"/>
        <v>26</v>
      </c>
    </row>
    <row r="39" spans="1:15" ht="9.75" customHeight="1">
      <c r="A39" s="13">
        <f>VLOOKUP($K$1,REJESTR!$A$3:$CZ$18,O39)</f>
        <v>0</v>
      </c>
      <c r="O39">
        <f t="shared" si="0"/>
        <v>27</v>
      </c>
    </row>
    <row r="40" spans="1:15" ht="9.75" customHeight="1">
      <c r="A40" s="13">
        <f>VLOOKUP($K$1,REJESTR!$A$3:$CZ$18,O40)</f>
        <v>0</v>
      </c>
      <c r="O40">
        <f t="shared" si="0"/>
        <v>28</v>
      </c>
    </row>
    <row r="41" spans="1:15" ht="9.75" customHeight="1">
      <c r="A41" s="13">
        <f>VLOOKUP($K$1,REJESTR!$A$3:$CZ$18,O41)</f>
        <v>0</v>
      </c>
      <c r="O41">
        <f t="shared" si="0"/>
        <v>29</v>
      </c>
    </row>
    <row r="42" spans="1:15" ht="9.75" customHeight="1">
      <c r="A42" s="13">
        <f>VLOOKUP($K$1,REJESTR!$A$3:$CZ$18,O42)</f>
        <v>0</v>
      </c>
      <c r="O42">
        <f t="shared" si="0"/>
        <v>30</v>
      </c>
    </row>
    <row r="43" spans="1:15" ht="9.75" customHeight="1">
      <c r="A43" s="13">
        <f>VLOOKUP($K$1,REJESTR!$A$3:$CZ$18,O43)</f>
        <v>0</v>
      </c>
      <c r="O43">
        <f t="shared" si="0"/>
        <v>31</v>
      </c>
    </row>
    <row r="44" spans="1:15" ht="9.75" customHeight="1">
      <c r="A44" s="13">
        <f>VLOOKUP($K$1,REJESTR!$A$3:$CZ$18,O44)</f>
        <v>0</v>
      </c>
      <c r="O44">
        <f t="shared" si="0"/>
        <v>32</v>
      </c>
    </row>
    <row r="45" spans="1:15" ht="9.75" customHeight="1">
      <c r="A45" s="13">
        <f>VLOOKUP($K$1,REJESTR!$A$3:$CZ$18,O45)</f>
        <v>0</v>
      </c>
      <c r="O45">
        <f t="shared" si="0"/>
        <v>33</v>
      </c>
    </row>
    <row r="46" spans="1:15" ht="9.75" customHeight="1">
      <c r="A46" s="13">
        <f>VLOOKUP($K$1,REJESTR!$A$3:$CZ$18,O46)</f>
        <v>0</v>
      </c>
      <c r="O46">
        <f t="shared" si="0"/>
        <v>34</v>
      </c>
    </row>
    <row r="47" spans="1:15" ht="9.75" customHeight="1">
      <c r="A47" s="13">
        <f>VLOOKUP($K$1,REJESTR!$A$3:$CZ$18,O47)</f>
        <v>0</v>
      </c>
      <c r="O47">
        <f t="shared" si="0"/>
        <v>35</v>
      </c>
    </row>
    <row r="48" spans="1:15" ht="9.75" customHeight="1">
      <c r="A48" s="13">
        <f>VLOOKUP($K$1,REJESTR!$A$3:$CZ$18,O48)</f>
        <v>0</v>
      </c>
      <c r="O48">
        <f t="shared" si="0"/>
        <v>36</v>
      </c>
    </row>
    <row r="49" spans="1:15" ht="9.75" customHeight="1">
      <c r="A49" s="13">
        <f>VLOOKUP($K$1,REJESTR!$A$3:$CZ$18,O49)</f>
        <v>0</v>
      </c>
      <c r="O49">
        <f t="shared" si="0"/>
        <v>37</v>
      </c>
    </row>
    <row r="50" spans="1:15" ht="9.75" customHeight="1">
      <c r="A50" s="13">
        <f>VLOOKUP($K$1,REJESTR!$A$3:$CZ$18,O50)</f>
        <v>0</v>
      </c>
      <c r="O50">
        <f t="shared" si="0"/>
        <v>38</v>
      </c>
    </row>
    <row r="51" spans="1:15" ht="9.75" customHeight="1">
      <c r="A51" s="13">
        <f>VLOOKUP($K$1,REJESTR!$A$3:$CZ$18,O51)</f>
        <v>0</v>
      </c>
      <c r="O51">
        <f t="shared" si="0"/>
        <v>39</v>
      </c>
    </row>
    <row r="52" spans="1:15" ht="9.75" customHeight="1">
      <c r="A52" s="13">
        <f>VLOOKUP($K$1,REJESTR!$A$3:$CZ$18,O52)</f>
        <v>0</v>
      </c>
      <c r="O52">
        <f t="shared" si="0"/>
        <v>40</v>
      </c>
    </row>
    <row r="53" ht="9.75" customHeight="1"/>
    <row r="54" spans="6:9" ht="9.75" customHeight="1">
      <c r="F54" s="10" t="s">
        <v>74</v>
      </c>
      <c r="G54" s="11" t="str">
        <f>+F7</f>
        <v>wykreślony
19.04.2024 r.</v>
      </c>
      <c r="H54" s="10"/>
      <c r="I54" s="12"/>
    </row>
    <row r="55" spans="1:15" ht="9.75" customHeight="1">
      <c r="A55" s="13">
        <f>VLOOKUP($K$1,REJESTR!$A$3:$CZ$18,O55)</f>
        <v>0</v>
      </c>
      <c r="O55">
        <f>+O52+1</f>
        <v>41</v>
      </c>
    </row>
    <row r="56" spans="1:15" ht="9.75" customHeight="1">
      <c r="A56" s="13">
        <f>VLOOKUP($K$1,REJESTR!$A$3:$CZ$18,O56)</f>
        <v>0</v>
      </c>
      <c r="O56">
        <f t="shared" si="0"/>
        <v>42</v>
      </c>
    </row>
    <row r="57" spans="1:15" ht="9.75" customHeight="1">
      <c r="A57" s="13">
        <f>VLOOKUP($K$1,REJESTR!$A$3:$CZ$18,O57)</f>
        <v>0</v>
      </c>
      <c r="O57">
        <f t="shared" si="0"/>
        <v>43</v>
      </c>
    </row>
    <row r="58" spans="1:15" ht="9.75" customHeight="1">
      <c r="A58" s="13">
        <f>VLOOKUP($K$1,REJESTR!$A$3:$CZ$18,O58)</f>
        <v>0</v>
      </c>
      <c r="O58">
        <f t="shared" si="0"/>
        <v>44</v>
      </c>
    </row>
    <row r="59" spans="1:15" ht="9.75" customHeight="1">
      <c r="A59" s="13">
        <f>VLOOKUP($K$1,REJESTR!$A$3:$CZ$18,O59)</f>
        <v>0</v>
      </c>
      <c r="O59">
        <f t="shared" si="0"/>
        <v>45</v>
      </c>
    </row>
    <row r="60" spans="1:15" ht="9.75" customHeight="1">
      <c r="A60" s="13">
        <f>VLOOKUP($K$1,REJESTR!$A$3:$CZ$18,O60)</f>
        <v>0</v>
      </c>
      <c r="O60">
        <f t="shared" si="0"/>
        <v>46</v>
      </c>
    </row>
    <row r="61" spans="1:15" ht="9.75" customHeight="1">
      <c r="A61" s="13">
        <f>VLOOKUP($K$1,REJESTR!$A$3:$CZ$18,O61)</f>
        <v>0</v>
      </c>
      <c r="O61">
        <f t="shared" si="0"/>
        <v>47</v>
      </c>
    </row>
    <row r="62" spans="1:15" ht="9.75" customHeight="1">
      <c r="A62" s="13">
        <f>VLOOKUP($K$1,REJESTR!$A$3:$CZ$18,O62)</f>
        <v>0</v>
      </c>
      <c r="O62">
        <f t="shared" si="0"/>
        <v>48</v>
      </c>
    </row>
    <row r="63" spans="1:15" ht="9.75" customHeight="1">
      <c r="A63" s="13">
        <f>VLOOKUP($K$1,REJESTR!$A$3:$CZ$18,O63)</f>
        <v>0</v>
      </c>
      <c r="O63">
        <f t="shared" si="0"/>
        <v>49</v>
      </c>
    </row>
    <row r="64" spans="1:15" ht="9.75" customHeight="1">
      <c r="A64" s="13">
        <f>VLOOKUP($K$1,REJESTR!$A$3:$CZ$18,O64)</f>
        <v>0</v>
      </c>
      <c r="O64">
        <f t="shared" si="0"/>
        <v>50</v>
      </c>
    </row>
    <row r="65" spans="1:15" ht="9.75" customHeight="1">
      <c r="A65" s="13">
        <f>VLOOKUP($K$1,REJESTR!$A$3:$CZ$18,O65)</f>
        <v>0</v>
      </c>
      <c r="O65">
        <f t="shared" si="0"/>
        <v>51</v>
      </c>
    </row>
    <row r="66" spans="1:15" ht="9.75" customHeight="1">
      <c r="A66" s="13">
        <f>VLOOKUP($K$1,REJESTR!$A$3:$CZ$18,O66)</f>
        <v>0</v>
      </c>
      <c r="O66">
        <f t="shared" si="0"/>
        <v>52</v>
      </c>
    </row>
    <row r="67" spans="1:15" ht="9.75" customHeight="1">
      <c r="A67" s="13">
        <f>VLOOKUP($K$1,REJESTR!$A$3:$CZ$18,O67)</f>
        <v>0</v>
      </c>
      <c r="O67">
        <f t="shared" si="0"/>
        <v>53</v>
      </c>
    </row>
    <row r="68" spans="1:15" ht="9.75" customHeight="1">
      <c r="A68" s="13">
        <f>VLOOKUP($K$1,REJESTR!$A$3:$CZ$18,O68)</f>
        <v>0</v>
      </c>
      <c r="O68">
        <f t="shared" si="0"/>
        <v>54</v>
      </c>
    </row>
    <row r="69" spans="1:15" ht="9.75" customHeight="1">
      <c r="A69" s="13">
        <f>VLOOKUP($K$1,REJESTR!$A$3:$CZ$18,O69)</f>
        <v>0</v>
      </c>
      <c r="O69">
        <f t="shared" si="0"/>
        <v>55</v>
      </c>
    </row>
    <row r="70" spans="1:15" ht="9.75" customHeight="1">
      <c r="A70" s="13">
        <f>VLOOKUP($K$1,REJESTR!$A$3:$CZ$18,O70)</f>
        <v>0</v>
      </c>
      <c r="O70">
        <f t="shared" si="0"/>
        <v>56</v>
      </c>
    </row>
    <row r="71" spans="1:15" ht="9.75" customHeight="1">
      <c r="A71" s="13">
        <f>VLOOKUP($K$1,REJESTR!$A$3:$CZ$18,O71)</f>
        <v>0</v>
      </c>
      <c r="O71">
        <f t="shared" si="0"/>
        <v>57</v>
      </c>
    </row>
    <row r="72" spans="1:15" ht="9.75" customHeight="1">
      <c r="A72" s="13">
        <f>VLOOKUP($K$1,REJESTR!$A$3:$CZ$18,O72)</f>
        <v>0</v>
      </c>
      <c r="O72">
        <f t="shared" si="0"/>
        <v>58</v>
      </c>
    </row>
    <row r="73" spans="1:15" ht="9.75" customHeight="1">
      <c r="A73" s="13">
        <f>VLOOKUP($K$1,REJESTR!$A$3:$CZ$18,O73)</f>
        <v>0</v>
      </c>
      <c r="O73">
        <f t="shared" si="0"/>
        <v>59</v>
      </c>
    </row>
    <row r="74" spans="1:15" ht="9.75" customHeight="1">
      <c r="A74" s="13">
        <f>VLOOKUP($K$1,REJESTR!$A$3:$CZ$18,O74)</f>
        <v>0</v>
      </c>
      <c r="O74">
        <f t="shared" si="0"/>
        <v>60</v>
      </c>
    </row>
    <row r="75" spans="1:15" ht="9.75" customHeight="1">
      <c r="A75" s="13">
        <f>VLOOKUP($K$1,REJESTR!$A$3:$CZ$18,O75)</f>
        <v>0</v>
      </c>
      <c r="O75">
        <f t="shared" si="0"/>
        <v>61</v>
      </c>
    </row>
    <row r="76" spans="1:15" ht="9.75" customHeight="1">
      <c r="A76" s="13">
        <f>VLOOKUP($K$1,REJESTR!$A$3:$CZ$18,O76)</f>
        <v>0</v>
      </c>
      <c r="O76">
        <f t="shared" si="0"/>
        <v>62</v>
      </c>
    </row>
    <row r="77" spans="1:15" ht="9.75" customHeight="1">
      <c r="A77" s="13">
        <f>VLOOKUP($K$1,REJESTR!$A$3:$CZ$18,O77)</f>
        <v>0</v>
      </c>
      <c r="O77">
        <f t="shared" si="0"/>
        <v>63</v>
      </c>
    </row>
    <row r="78" spans="1:15" ht="9.75" customHeight="1">
      <c r="A78" s="13">
        <f>VLOOKUP($K$1,REJESTR!$A$3:$CZ$18,O78)</f>
        <v>0</v>
      </c>
      <c r="O78">
        <f t="shared" si="0"/>
        <v>64</v>
      </c>
    </row>
    <row r="79" spans="1:15" ht="9.75" customHeight="1">
      <c r="A79" s="13">
        <f>VLOOKUP($K$1,REJESTR!$A$3:$CZ$18,O79)</f>
        <v>0</v>
      </c>
      <c r="O79">
        <f t="shared" si="0"/>
        <v>65</v>
      </c>
    </row>
    <row r="80" spans="1:15" ht="9.75" customHeight="1">
      <c r="A80" s="13">
        <f>VLOOKUP($K$1,REJESTR!$A$3:$CZ$18,O80)</f>
        <v>0</v>
      </c>
      <c r="O80">
        <f t="shared" si="0"/>
        <v>66</v>
      </c>
    </row>
    <row r="81" spans="1:15" ht="9.75" customHeight="1">
      <c r="A81" s="13">
        <f>VLOOKUP($K$1,REJESTR!$A$3:$CZ$18,O81)</f>
        <v>0</v>
      </c>
      <c r="O81">
        <f t="shared" si="0"/>
        <v>67</v>
      </c>
    </row>
    <row r="82" spans="1:15" ht="9.75" customHeight="1">
      <c r="A82" s="13">
        <f>VLOOKUP($K$1,REJESTR!$A$3:$CZ$18,O82)</f>
        <v>0</v>
      </c>
      <c r="O82">
        <f t="shared" si="0"/>
        <v>68</v>
      </c>
    </row>
    <row r="83" spans="1:15" ht="9.75" customHeight="1">
      <c r="A83" s="13">
        <f>VLOOKUP($K$1,REJESTR!$A$3:$CZ$18,O83)</f>
        <v>0</v>
      </c>
      <c r="O83">
        <f t="shared" si="0"/>
        <v>69</v>
      </c>
    </row>
    <row r="84" spans="1:15" ht="9.75" customHeight="1">
      <c r="A84" s="13">
        <f>VLOOKUP($K$1,REJESTR!$A$3:$CZ$18,O84)</f>
        <v>0</v>
      </c>
      <c r="O84">
        <f t="shared" si="0"/>
        <v>70</v>
      </c>
    </row>
    <row r="85" spans="1:15" ht="9.75" customHeight="1">
      <c r="A85" s="13">
        <f>VLOOKUP($K$1,REJESTR!$A$3:$CZ$18,O85)</f>
        <v>0</v>
      </c>
      <c r="O85">
        <f t="shared" si="0"/>
        <v>71</v>
      </c>
    </row>
    <row r="86" spans="1:15" ht="9.75" customHeight="1">
      <c r="A86" s="13">
        <f>VLOOKUP($K$1,REJESTR!$A$3:$CZ$18,O86)</f>
        <v>0</v>
      </c>
      <c r="O86">
        <f t="shared" si="0"/>
        <v>72</v>
      </c>
    </row>
    <row r="87" spans="1:15" ht="9.75" customHeight="1">
      <c r="A87" s="13">
        <f>VLOOKUP($K$1,REJESTR!$A$3:$CZ$18,O87)</f>
        <v>0</v>
      </c>
      <c r="O87">
        <f t="shared" si="0"/>
        <v>73</v>
      </c>
    </row>
    <row r="88" spans="1:15" ht="9.75" customHeight="1">
      <c r="A88" s="13">
        <f>VLOOKUP($K$1,REJESTR!$A$3:$CZ$18,O88)</f>
        <v>0</v>
      </c>
      <c r="O88">
        <f t="shared" si="0"/>
        <v>74</v>
      </c>
    </row>
    <row r="89" spans="1:15" ht="9.75" customHeight="1">
      <c r="A89" s="13">
        <f>VLOOKUP($K$1,REJESTR!$A$3:$CZ$18,O89)</f>
        <v>0</v>
      </c>
      <c r="O89">
        <f t="shared" si="0"/>
        <v>75</v>
      </c>
    </row>
    <row r="90" spans="1:15" ht="9.75" customHeight="1">
      <c r="A90" s="13">
        <f>VLOOKUP($K$1,REJESTR!$A$3:$CZ$18,O90)</f>
        <v>0</v>
      </c>
      <c r="O90">
        <f t="shared" si="0"/>
        <v>76</v>
      </c>
    </row>
    <row r="91" spans="1:15" ht="9.75" customHeight="1">
      <c r="A91" s="13">
        <f>VLOOKUP($K$1,REJESTR!$A$3:$CZ$18,O91)</f>
        <v>0</v>
      </c>
      <c r="O91">
        <f t="shared" si="0"/>
        <v>77</v>
      </c>
    </row>
    <row r="92" spans="1:15" ht="9.75" customHeight="1">
      <c r="A92" s="13">
        <f>VLOOKUP($K$1,REJESTR!$A$3:$CZ$18,O92)</f>
        <v>0</v>
      </c>
      <c r="O92">
        <f t="shared" si="0"/>
        <v>78</v>
      </c>
    </row>
    <row r="93" spans="1:15" ht="9.75" customHeight="1">
      <c r="A93" s="13">
        <f>VLOOKUP($K$1,REJESTR!$A$3:$CZ$18,O93)</f>
        <v>0</v>
      </c>
      <c r="O93">
        <f t="shared" si="0"/>
        <v>79</v>
      </c>
    </row>
    <row r="94" spans="1:15" ht="9.75" customHeight="1">
      <c r="A94" s="13">
        <f>VLOOKUP($K$1,REJESTR!$A$3:$CZ$18,O94)</f>
        <v>0</v>
      </c>
      <c r="O94">
        <f aca="true" t="shared" si="1" ref="O94:O118">+O93+1</f>
        <v>80</v>
      </c>
    </row>
    <row r="95" spans="1:15" ht="9.75" customHeight="1">
      <c r="A95" s="13">
        <f>VLOOKUP($K$1,REJESTR!$A$3:$CZ$18,O95)</f>
        <v>0</v>
      </c>
      <c r="O95">
        <f t="shared" si="1"/>
        <v>81</v>
      </c>
    </row>
    <row r="96" spans="1:15" ht="9.75" customHeight="1">
      <c r="A96" s="13">
        <f>VLOOKUP($K$1,REJESTR!$A$3:$CZ$18,O96)</f>
        <v>0</v>
      </c>
      <c r="O96">
        <f t="shared" si="1"/>
        <v>82</v>
      </c>
    </row>
    <row r="97" spans="1:15" ht="9.75" customHeight="1">
      <c r="A97" s="13">
        <f>VLOOKUP($K$1,REJESTR!$A$3:$CZ$18,O97)</f>
        <v>0</v>
      </c>
      <c r="O97">
        <f t="shared" si="1"/>
        <v>83</v>
      </c>
    </row>
    <row r="98" spans="1:15" ht="9.75" customHeight="1">
      <c r="A98" s="13">
        <f>VLOOKUP($K$1,REJESTR!$A$3:$CZ$18,O98)</f>
        <v>0</v>
      </c>
      <c r="O98">
        <f t="shared" si="1"/>
        <v>84</v>
      </c>
    </row>
    <row r="99" spans="1:15" ht="9.75" customHeight="1">
      <c r="A99" s="13">
        <f>VLOOKUP($K$1,REJESTR!$A$3:$CZ$18,O99)</f>
        <v>0</v>
      </c>
      <c r="O99">
        <f t="shared" si="1"/>
        <v>85</v>
      </c>
    </row>
    <row r="100" spans="1:15" ht="9.75" customHeight="1">
      <c r="A100" s="13">
        <f>VLOOKUP($K$1,REJESTR!$A$3:$CZ$18,O100)</f>
        <v>0</v>
      </c>
      <c r="O100">
        <f t="shared" si="1"/>
        <v>86</v>
      </c>
    </row>
    <row r="101" spans="1:15" ht="9.75" customHeight="1">
      <c r="A101" s="13">
        <f>VLOOKUP($K$1,REJESTR!$A$3:$CZ$18,O101)</f>
        <v>0</v>
      </c>
      <c r="O101">
        <f t="shared" si="1"/>
        <v>87</v>
      </c>
    </row>
    <row r="102" spans="1:15" ht="9.75" customHeight="1">
      <c r="A102" s="13">
        <f>VLOOKUP($K$1,REJESTR!$A$3:$CZ$18,O102)</f>
        <v>0</v>
      </c>
      <c r="O102">
        <f t="shared" si="1"/>
        <v>88</v>
      </c>
    </row>
    <row r="103" spans="1:15" ht="9.75" customHeight="1">
      <c r="A103" s="13">
        <f>VLOOKUP($K$1,REJESTR!$A$3:$CZ$18,O103)</f>
        <v>0</v>
      </c>
      <c r="O103">
        <f t="shared" si="1"/>
        <v>89</v>
      </c>
    </row>
    <row r="104" spans="1:15" ht="9.75" customHeight="1">
      <c r="A104" s="13">
        <f>VLOOKUP($K$1,REJESTR!$A$3:$CZ$18,O104)</f>
        <v>0</v>
      </c>
      <c r="O104">
        <f t="shared" si="1"/>
        <v>90</v>
      </c>
    </row>
    <row r="105" spans="1:15" ht="9.75" customHeight="1">
      <c r="A105" s="13">
        <f>VLOOKUP($K$1,REJESTR!$A$3:$CZ$18,O105)</f>
        <v>0</v>
      </c>
      <c r="O105">
        <f t="shared" si="1"/>
        <v>91</v>
      </c>
    </row>
    <row r="106" spans="1:15" ht="9.75" customHeight="1">
      <c r="A106" s="13">
        <f>VLOOKUP($K$1,REJESTR!$A$3:$CZ$18,O106)</f>
        <v>0</v>
      </c>
      <c r="O106">
        <f t="shared" si="1"/>
        <v>92</v>
      </c>
    </row>
    <row r="107" spans="1:15" ht="9.75" customHeight="1">
      <c r="A107" s="13">
        <f>VLOOKUP($K$1,REJESTR!$A$3:$CZ$18,O107)</f>
        <v>0</v>
      </c>
      <c r="O107">
        <f t="shared" si="1"/>
        <v>93</v>
      </c>
    </row>
    <row r="108" spans="1:15" ht="9.75" customHeight="1">
      <c r="A108" s="13">
        <f>VLOOKUP($K$1,REJESTR!$A$3:$CZ$18,O108)</f>
        <v>0</v>
      </c>
      <c r="O108">
        <f t="shared" si="1"/>
        <v>94</v>
      </c>
    </row>
    <row r="109" spans="1:15" ht="9.75" customHeight="1">
      <c r="A109" s="13">
        <f>VLOOKUP($K$1,REJESTR!$A$3:$CZ$18,O109)</f>
        <v>0</v>
      </c>
      <c r="O109">
        <f t="shared" si="1"/>
        <v>95</v>
      </c>
    </row>
    <row r="110" spans="1:15" ht="9.75" customHeight="1">
      <c r="A110" s="13">
        <f>VLOOKUP($K$1,REJESTR!$A$3:$CZ$18,O110)</f>
        <v>0</v>
      </c>
      <c r="O110">
        <f t="shared" si="1"/>
        <v>96</v>
      </c>
    </row>
    <row r="111" spans="1:15" ht="9.75" customHeight="1">
      <c r="A111" s="13">
        <f>VLOOKUP($K$1,REJESTR!$A$3:$CZ$18,O111)</f>
        <v>0</v>
      </c>
      <c r="O111">
        <f t="shared" si="1"/>
        <v>97</v>
      </c>
    </row>
    <row r="112" spans="1:15" ht="9.75" customHeight="1">
      <c r="A112" s="13">
        <f>VLOOKUP($K$1,REJESTR!$A$3:$CZ$18,O112)</f>
        <v>0</v>
      </c>
      <c r="O112">
        <f t="shared" si="1"/>
        <v>98</v>
      </c>
    </row>
    <row r="113" spans="1:15" ht="9.75" customHeight="1">
      <c r="A113" s="13">
        <f>VLOOKUP($K$1,REJESTR!$A$3:$CZ$18,O113)</f>
        <v>0</v>
      </c>
      <c r="O113">
        <f t="shared" si="1"/>
        <v>99</v>
      </c>
    </row>
    <row r="114" spans="1:15" ht="9.75" customHeight="1">
      <c r="A114" s="13">
        <f>VLOOKUP($K$1,REJESTR!$A$3:$CZ$18,O114)</f>
        <v>0</v>
      </c>
      <c r="O114">
        <f t="shared" si="1"/>
        <v>100</v>
      </c>
    </row>
    <row r="115" spans="1:15" ht="9.75" customHeight="1">
      <c r="A115" s="13">
        <f>VLOOKUP($K$1,REJESTR!$A$3:$CZ$18,O115)</f>
        <v>0</v>
      </c>
      <c r="O115">
        <f t="shared" si="1"/>
        <v>101</v>
      </c>
    </row>
    <row r="116" spans="1:15" ht="9.75" customHeight="1">
      <c r="A116" s="13">
        <f>VLOOKUP($K$1,REJESTR!$A$3:$CZ$18,O116)</f>
        <v>0</v>
      </c>
      <c r="O116">
        <f t="shared" si="1"/>
        <v>102</v>
      </c>
    </row>
    <row r="117" spans="1:15" ht="9.75" customHeight="1">
      <c r="A117" s="13">
        <f>VLOOKUP($K$1,REJESTR!$A$3:$CZ$18,O117)</f>
        <v>0</v>
      </c>
      <c r="O117">
        <f t="shared" si="1"/>
        <v>103</v>
      </c>
    </row>
    <row r="118" spans="1:15" ht="9.75" customHeight="1">
      <c r="A118" s="13">
        <f>VLOOKUP($K$1,REJESTR!$A$3:$CZ$18,O118)</f>
        <v>0</v>
      </c>
      <c r="O118">
        <f t="shared" si="1"/>
        <v>104</v>
      </c>
    </row>
    <row r="119" ht="9.75" customHeight="1">
      <c r="A119" s="13"/>
    </row>
    <row r="120" ht="9.75" customHeight="1">
      <c r="A120" s="13"/>
    </row>
    <row r="121" ht="9.75" customHeight="1">
      <c r="A121" s="13"/>
    </row>
    <row r="122" ht="9.75" customHeight="1">
      <c r="A122" s="13"/>
    </row>
    <row r="123" ht="9.75" customHeight="1">
      <c r="A123" s="13"/>
    </row>
    <row r="124" ht="9.75" customHeight="1">
      <c r="A124" s="13"/>
    </row>
    <row r="125" ht="9.75" customHeight="1">
      <c r="A125" s="13"/>
    </row>
    <row r="126" ht="9.75" customHeight="1">
      <c r="A126" s="13"/>
    </row>
    <row r="127" ht="9.75" customHeight="1">
      <c r="A127" s="13"/>
    </row>
    <row r="128" spans="1:9" ht="9.75" customHeight="1">
      <c r="A128" s="8"/>
      <c r="F128" s="10" t="s">
        <v>74</v>
      </c>
      <c r="G128" s="11" t="str">
        <f>+F7</f>
        <v>wykreślony
19.04.2024 r.</v>
      </c>
      <c r="H128" s="10"/>
      <c r="I128" s="12"/>
    </row>
    <row r="129" ht="9.75" customHeight="1">
      <c r="A129" s="8"/>
    </row>
    <row r="130" ht="9.75" customHeight="1">
      <c r="A130" s="8"/>
    </row>
    <row r="131" ht="9.75" customHeight="1">
      <c r="A131" s="8"/>
    </row>
    <row r="132" ht="9.75" customHeight="1">
      <c r="A132" s="8"/>
    </row>
  </sheetData>
  <sheetProtection sheet="1" objects="1" scenarios="1"/>
  <protectedRanges>
    <protectedRange sqref="K1" name="Rozstęp1"/>
  </protectedRanges>
  <mergeCells count="10">
    <mergeCell ref="C16:D16"/>
    <mergeCell ref="C18:D18"/>
    <mergeCell ref="A21:I21"/>
    <mergeCell ref="B24:H24"/>
    <mergeCell ref="B1:I1"/>
    <mergeCell ref="H3:I3"/>
    <mergeCell ref="A5:I5"/>
    <mergeCell ref="C7:E7"/>
    <mergeCell ref="A11:I11"/>
    <mergeCell ref="B14:H14"/>
  </mergeCells>
  <conditionalFormatting sqref="J28 A28:A52 A55:A132">
    <cfRule type="cellIs" priority="1" dxfId="1" operator="equal" stopIfTrue="1">
      <formula>$J$28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geOrder="overThenDown" paperSize="9" r:id="rId2"/>
  <headerFooter alignWithMargins="0">
    <oddFooter>&amp;CStrona &amp;P z &amp;N</oddFooter>
  </headerFooter>
  <rowBreaks count="1" manualBreakCount="1">
    <brk id="5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Kostelecki</dc:creator>
  <cp:keywords/>
  <dc:description/>
  <cp:lastModifiedBy>Sebastian Śliwiński</cp:lastModifiedBy>
  <cp:lastPrinted>2024-02-08T07:35:47Z</cp:lastPrinted>
  <dcterms:created xsi:type="dcterms:W3CDTF">2012-06-12T07:54:13Z</dcterms:created>
  <dcterms:modified xsi:type="dcterms:W3CDTF">2024-04-19T07:01:37Z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